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480" windowHeight="8190" tabRatio="690" activeTab="0"/>
  </bookViews>
  <sheets>
    <sheet name="Anexo X _ MDE _ Municípios" sheetId="1" r:id="rId1"/>
  </sheets>
  <definedNames/>
  <calcPr fullCalcOnLoad="1"/>
</workbook>
</file>

<file path=xl/sharedStrings.xml><?xml version="1.0" encoding="utf-8"?>
<sst xmlns="http://schemas.openxmlformats.org/spreadsheetml/2006/main" count="237" uniqueCount="171">
  <si>
    <t>RELATÓRIO RESUMIDO DA EXECUÇÃO ORÇAMENTÁRIA</t>
  </si>
  <si>
    <t>DEMONSTRATIVO DAS RECEITAS E DESPESAS COM MANUTENÇÃO E DESENVOLVIMENTO DO ENSINO - MDE</t>
  </si>
  <si>
    <t>ORÇAMENTOS FISCAL E DA SEGURIDADE SOCIAL</t>
  </si>
  <si>
    <t>RREO - ANEXO X (Lei nº9.394/1996, art. 72)</t>
  </si>
  <si>
    <t>RECEITAS DO ENSINO</t>
  </si>
  <si>
    <t>PREVISÃO</t>
  </si>
  <si>
    <t>RECEITAS REALIZADAS</t>
  </si>
  <si>
    <t>RECEITA BRUTA DE IMPOSTOS</t>
  </si>
  <si>
    <t>INICIAL</t>
  </si>
  <si>
    <t>ATUALIZADA</t>
  </si>
  <si>
    <t>No Bimestre</t>
  </si>
  <si>
    <t>Até o Bimestre</t>
  </si>
  <si>
    <t>%</t>
  </si>
  <si>
    <t>(a)</t>
  </si>
  <si>
    <t>(b)</t>
  </si>
  <si>
    <t>(c) = (b/a)x100</t>
  </si>
  <si>
    <t xml:space="preserve"> </t>
  </si>
  <si>
    <t xml:space="preserve">2- RECEITAS DE TRANSFERÊNCIAS CONSTITUCIONAIS E LEGAIS </t>
  </si>
  <si>
    <t>3- TOTAL DA RECEITA BRUTA DE IMPOSTOS (1 + 2)</t>
  </si>
  <si>
    <t>FUNDEB</t>
  </si>
  <si>
    <t>RECEITAS DO FUNDEB</t>
  </si>
  <si>
    <t>DOTAÇÃO</t>
  </si>
  <si>
    <t>DESPESAS LIQUIDADAS</t>
  </si>
  <si>
    <t>DESPESAS DO FUNDEB</t>
  </si>
  <si>
    <t>(d)</t>
  </si>
  <si>
    <t>(e)</t>
  </si>
  <si>
    <t>(f) = (e/d)x100</t>
  </si>
  <si>
    <t>RECEITAS COM AÇÕES TÍPICAS DE MANUTENÇÃO E DESENVOLVIMENTO DO ENSINO</t>
  </si>
  <si>
    <t>DESPESAS COM AÇÕES TÍPICAS DE MANUTENÇÃO E DESENVOLVIMENTO DO ENSINO</t>
  </si>
  <si>
    <t>VALOR</t>
  </si>
  <si>
    <t>RESTOS A PAGAR INSCRITOS COM DISPONIBILIDADE FINANCEIRA
DE RECURSOS DE IMPOSTOS VINCULADOS AO ENSINO</t>
  </si>
  <si>
    <t>SALDO ATÉ O BIMESTRE</t>
  </si>
  <si>
    <t>CANCELADO EM &lt;EXERCÍCIO&gt;(g)</t>
  </si>
  <si>
    <t>FLUXO FINANCEIRO DOS RECURSOS DO FUNDEB</t>
  </si>
  <si>
    <t>FONTE:</t>
  </si>
  <si>
    <t>1- RECEITAS DE IMPOSTOS</t>
  </si>
  <si>
    <t xml:space="preserve">    1.1- Receita Resultante do Imposto sobre a Propriedade Predial e Territorial Urbana – IPTU</t>
  </si>
  <si>
    <r>
      <t xml:space="preserve">    </t>
    </r>
    <r>
      <rPr>
        <b/>
        <sz val="8"/>
        <color indexed="8"/>
        <rFont val="Times New Roman"/>
        <family val="1"/>
      </rPr>
      <t xml:space="preserve">1.2- Receita Resultante do Imposto sobre Transmissão </t>
    </r>
    <r>
      <rPr>
        <i/>
        <sz val="8"/>
        <color indexed="8"/>
        <rFont val="Times New Roman"/>
        <family val="1"/>
      </rPr>
      <t>Inter Vivos</t>
    </r>
    <r>
      <rPr>
        <sz val="8"/>
        <color indexed="8"/>
        <rFont val="Times New Roman"/>
        <family val="1"/>
      </rPr>
      <t xml:space="preserve"> – ITBI</t>
    </r>
  </si>
  <si>
    <t xml:space="preserve">    1.3- Receita Resultante do Imposto sobre Serviços de Qualquer Natureza – ISS</t>
  </si>
  <si>
    <r>
      <t xml:space="preserve">    </t>
    </r>
    <r>
      <rPr>
        <b/>
        <sz val="8"/>
        <rFont val="Times New Roman"/>
        <family val="1"/>
      </rPr>
      <t xml:space="preserve">1.4- Receita Resultante do Imposto de Renda Retido na Fonte </t>
    </r>
    <r>
      <rPr>
        <sz val="8"/>
        <color indexed="8"/>
        <rFont val="Times New Roman"/>
        <family val="1"/>
      </rPr>
      <t>–</t>
    </r>
    <r>
      <rPr>
        <sz val="8"/>
        <rFont val="Times New Roman"/>
        <family val="1"/>
      </rPr>
      <t xml:space="preserve"> IRRF</t>
    </r>
  </si>
  <si>
    <t xml:space="preserve">    2.1- Cota-Parte FPM 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</si>
  <si>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</si>
  <si>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</si>
  <si>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</si>
  <si>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</si>
  <si>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</si>
  <si>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</si>
  <si>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[SE RESULTADO LÍQUIDO DA TRANSFERÊNCIA (11) &gt; 0] = ACRÉSCIMO RESULTANTE DAS TRANSFERÊNCIAS DO FUNDEB</t>
  </si>
  <si>
    <t>[SE RESULTADO LÍQUIDO DA TRANSFERÊNCIA (11) &lt; 0] = DECRÉSCIMO RESULTANTE DAS TRANSFERÊNCIAS DO FUNDEB</t>
  </si>
  <si>
    <t>13- PAGAMENTO DOS PROFISSIONAIS DO MAGISTÉRIO</t>
  </si>
  <si>
    <t xml:space="preserve">   13.1- Com Educação Infantil   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</si>
  <si>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</si>
  <si>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</si>
  <si>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</si>
  <si>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</si>
  <si>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DEDUÇÕES PARA FINS DE LIMITE DO FUNDEB PARA PAGAMENTO DOS PROFISSIONAIS DO MAGISTÉRIO</t>
  </si>
  <si>
    <t>16- RESTOS A PAGAR INSCRITOS NO EXERCÍCIO SEM DISPONIBILIDADE FINANCEIRA DE RECURSOS DO FUNDEB</t>
  </si>
  <si>
    <t xml:space="preserve">17- DESPESAS CUSTEADAS COM O SUPERÁVIT FINANCEIRO, DO EXERCÍCIO ANTERIOR, DO FUNDEB </t>
  </si>
  <si>
    <t>18- TOTAL DAS DEDUÇÕES CONSIDERADAS PARA FINS DE LIMITE DO FUNDEB (16 + 17)</t>
  </si>
  <si>
    <t>CONTROLE DA UTILIZAÇÃO DE RECURSOS NO EXERCÍCIO SUBSEQÜENTE</t>
  </si>
  <si>
    <t>20 – RECURSOS RECEBIDOS DO FUNDEB EM &lt;EXERCÍCIO ANTERIOR&gt; QUE NÃO FORAM UTILIZADOS</t>
  </si>
  <si>
    <r>
      <t>21 – DESPESAS CUSTEADAS COM O SALDO DO ITEM 20 ATÉ O 1º TRIMESTRE DE &lt;EXERCÍCIO &gt;</t>
    </r>
    <r>
      <rPr>
        <vertAlign val="superscript"/>
        <sz val="8"/>
        <rFont val="Times New Roman"/>
        <family val="1"/>
      </rPr>
      <t>2</t>
    </r>
  </si>
  <si>
    <t>15- TOTAL DAS DESPESAS DO FUNDEB (13 + 14)</t>
  </si>
  <si>
    <r>
      <t>19- MÍNIMO DE 60% DO FUNDEB NA REMUNERAÇÃO DO MAGISTÉRIO COM EDUCAÇÃO INFANTIL E ENSINO FUNDAMENTAL</t>
    </r>
    <r>
      <rPr>
        <b/>
        <vertAlign val="superscript"/>
        <sz val="8"/>
        <rFont val="Times New Roman"/>
        <family val="1"/>
      </rPr>
      <t>1</t>
    </r>
    <r>
      <rPr>
        <b/>
        <sz val="8"/>
        <rFont val="Times New Roman"/>
        <family val="1"/>
      </rPr>
      <t xml:space="preserve"> ((13 – 18) / (11) x 100) %</t>
    </r>
  </si>
  <si>
    <t>MANUTENÇÃO E DESENVOLVIMENTO DO ENSINO – DESPESAS CUSTEADAS COM A RECEITA RESULTANTE DE IMPOSTOS E RECURSOS DO FUNDEB</t>
  </si>
  <si>
    <r>
      <t>22- IMPOSTOS E TRANSFERÊNCIAS DESTINADAS À MDE (25% de 3)</t>
    </r>
    <r>
      <rPr>
        <vertAlign val="superscript"/>
        <sz val="8"/>
        <rFont val="Times New Roman"/>
        <family val="1"/>
      </rPr>
      <t>1</t>
    </r>
  </si>
  <si>
    <t>23- EDUCAÇÃO INFANTIL</t>
  </si>
  <si>
    <t xml:space="preserve">    23.1- Despesas Custeadas com Recursos do FUNDEB</t>
  </si>
  <si>
    <t xml:space="preserve">    23.2- Despesas Custeadas com Outros Recursos de Impostos</t>
  </si>
  <si>
    <t>24- ENSINO FUNDAMENTAL</t>
  </si>
  <si>
    <t xml:space="preserve">    24.1- Despesas Custeadas com Recursos do FUNDEB</t>
  </si>
  <si>
    <t xml:space="preserve">    24.2- Despesas Custeadas com Outros Recursos de Impostos</t>
  </si>
  <si>
    <t>25- ENSINO MÉDIO</t>
  </si>
  <si>
    <t>26- ENSINO SUPERIOR</t>
  </si>
  <si>
    <t>27- ENSINO PROFISSIONAL NÃO INTEGRADO AO ENSINO REGULAR</t>
  </si>
  <si>
    <t>28- OUTRAS</t>
  </si>
  <si>
    <t>29- TOTAL DAS DESPESAS COM AÇÕES TÍPICAS DE MANUTENÇÃO E DESENVOLVIMENTO
      DO ENSINO (23 + 24 + 25 + 26 + 27 + 28)</t>
  </si>
  <si>
    <t>DEDUÇÕES CONSIDERADAS PARA FINS DE LIMITE CONSTITUCIONAL</t>
  </si>
  <si>
    <t>30- RESULTADO LÍQUIDO DAS TRANSFERÊNCIAS DO FUNDEB = (12)</t>
  </si>
  <si>
    <t>31- DESPESAS CUSTEADAS COM A COMPLEMENTAÇÃO DO FUNDEB NO EXERCÍCIO</t>
  </si>
  <si>
    <t>32- RECEITA DE APLICAÇÃO FINANCEIRA DOS RECURSOS DO FUNDEB ATÉ O BIMESTRE = (50 h)</t>
  </si>
  <si>
    <t>33- DESPESAS CUSTEADAS COM O SUPERÁVIT FINANCEIRO, DO EXERCÍCIO ANTERIOR, DO FUNDEB</t>
  </si>
  <si>
    <t>34- DESPESAS CUSTEADAS COM O SUPERÁVIT FINANCEIRO, DO EXERCÍCIO ANTERIOR, DE OUTROS RECURSOS DE IMPOSTOS</t>
  </si>
  <si>
    <r>
      <t>35- RESTOS A PAGAR INSCRITOS NO EXERCÍCIO SEM DISPONIBILIDADE FINANCEIRA DE RECURSOS DE IMPOSTOS VINCULADOS AO ENSINO</t>
    </r>
    <r>
      <rPr>
        <vertAlign val="superscript"/>
        <sz val="8"/>
        <rFont val="Times New Roman"/>
        <family val="1"/>
      </rPr>
      <t>4</t>
    </r>
  </si>
  <si>
    <t>36- CANCELAMENTO, NO EXERCÍCIO, DE RESTOS A PAGAR INSCRITOS COM DISPONIBILIDADE FINANCEIRA DE RECURSOS DE IMPOSTOS       VINCULADOS AO ENSINO = (46 g)</t>
  </si>
  <si>
    <t>37- TOTAL DAS DEDUÇÕES CONSIDERADAS PARA FINS DE LIMITE CONSTITUCIONAL (30 + 31 + 32 + 33 + 34 + 35 + 36)</t>
  </si>
  <si>
    <t>39- MÍNIMO DE 25% DAS RECEITAS RESULTANTES DE IMPOSTOS EM MDE5 ((38) / (3) x 100) %</t>
  </si>
  <si>
    <t>OUTRAS INFORMAÇÕES PARA CONTROLE</t>
  </si>
  <si>
    <t xml:space="preserve">OUTRAS DESPESAS CUSTEADAS COM RECEITAS ADICIONAIS PARA </t>
  </si>
  <si>
    <t>FINANCIAMENTO DO ENSINO</t>
  </si>
  <si>
    <r>
      <t xml:space="preserve">40- </t>
    </r>
    <r>
      <rPr>
        <sz val="8"/>
        <color indexed="8"/>
        <rFont val="Times New Roman"/>
        <family val="1"/>
      </rPr>
      <t>DESPESAS CUSTEADAS COM A</t>
    </r>
    <r>
      <rPr>
        <sz val="8"/>
        <rFont val="Times New Roman"/>
        <family val="1"/>
      </rPr>
      <t xml:space="preserve"> APLICAÇÃO FINANCEIRA DE OUTROS RECURSOS DE</t>
    </r>
  </si>
  <si>
    <t xml:space="preserve">      IMPOSTOS VINCULADOS AO ENSINO</t>
  </si>
  <si>
    <r>
      <t xml:space="preserve">41- </t>
    </r>
    <r>
      <rPr>
        <sz val="8"/>
        <color indexed="8"/>
        <rFont val="Times New Roman"/>
        <family val="1"/>
      </rPr>
      <t xml:space="preserve">DESPESAS CUSTEADAS COM A </t>
    </r>
    <r>
      <rPr>
        <sz val="8"/>
        <rFont val="Times New Roman"/>
        <family val="1"/>
      </rPr>
      <t>CONTRIBUIÇÃO SOCIAL DO SALÁRIO-EDUCAÇÃO</t>
    </r>
  </si>
  <si>
    <r>
      <t xml:space="preserve">42- </t>
    </r>
    <r>
      <rPr>
        <sz val="8"/>
        <color indexed="8"/>
        <rFont val="Times New Roman"/>
        <family val="1"/>
      </rPr>
      <t xml:space="preserve">DESPESAS CUSTEADAS COM </t>
    </r>
    <r>
      <rPr>
        <sz val="8"/>
        <rFont val="Times New Roman"/>
        <family val="1"/>
      </rPr>
      <t>OPERAÇÕES DE CRÉDITO</t>
    </r>
  </si>
  <si>
    <r>
      <t xml:space="preserve">43- </t>
    </r>
    <r>
      <rPr>
        <sz val="8"/>
        <color indexed="8"/>
        <rFont val="Times New Roman"/>
        <family val="1"/>
      </rPr>
      <t xml:space="preserve">DESPESAS CUSTEADAS COM OUTRAS RECEITAS PARA </t>
    </r>
    <r>
      <rPr>
        <sz val="8"/>
        <rFont val="Times New Roman"/>
        <family val="1"/>
      </rPr>
      <t>FINANCIAMENTO</t>
    </r>
    <r>
      <rPr>
        <sz val="8"/>
        <color indexed="8"/>
        <rFont val="Times New Roman"/>
        <family val="1"/>
      </rPr>
      <t xml:space="preserve"> DO ENSINO</t>
    </r>
  </si>
  <si>
    <t xml:space="preserve">46- RESTOS A PAGAR DE DESPESAS COM MANUTENÇÃO E DESENVOLVIMENTO DO ENSINO  </t>
  </si>
  <si>
    <t>47- SALDO FINANCEIRO DO FUNDEB EM 31 DE DEZEMBRO DE &lt;EXERCÍCIO ANTERIOR&gt;</t>
  </si>
  <si>
    <t xml:space="preserve">    48.1- (+) INGRESSO DE  RECURSOS DO FUNDEB ATÉ O BIMESTRE</t>
  </si>
  <si>
    <t xml:space="preserve">    49.2- (-) PAGAMENTOS EFETUADOS ATÉ O BIMESTRE</t>
  </si>
  <si>
    <t xml:space="preserve">    50.3- (+) RECEITA DE APLICAÇÃO FINANCEIRA DOS RECURSOS DO FUNDEB ATÉ O BIMESTRE</t>
  </si>
  <si>
    <t>51- (=) SALDO FINANCEIRO DO FUNDEB NO EXERCÍCIO ATUAL</t>
  </si>
  <si>
    <t>FUNDEF</t>
  </si>
  <si>
    <t>(h)</t>
  </si>
  <si>
    <r>
      <t>1</t>
    </r>
    <r>
      <rPr>
        <sz val="8"/>
        <rFont val="Times New Roman"/>
        <family val="1"/>
      </rPr>
      <t xml:space="preserve"> Limites mínimos anuais a serem cumpridos no encerramento do exercício.</t>
    </r>
  </si>
  <si>
    <r>
      <t>2</t>
    </r>
    <r>
      <rPr>
        <sz val="8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
   utilizados no 1º trimestre do exercício imediatamente subseqüente, mediante abertura de crédito adicional.”</t>
    </r>
  </si>
  <si>
    <r>
      <t>3</t>
    </r>
    <r>
      <rPr>
        <sz val="8"/>
        <rFont val="Times New Roman"/>
        <family val="1"/>
      </rPr>
      <t xml:space="preserve"> Caput do artigo 212 da CF/1988</t>
    </r>
  </si>
  <si>
    <r>
      <t>4</t>
    </r>
    <r>
      <rPr>
        <sz val="8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</si>
  <si>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5</t>
    </r>
    <r>
      <rPr>
        <sz val="8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</si>
  <si>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t xml:space="preserve">10- RECEITAS DESTINADAS AO FUNDEB 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</si>
  <si>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</si>
  <si>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</si>
  <si>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</si>
  <si>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10.6- Cota-Parte IPVA Destinada ao FUNDEB – (20% de 2.6)</t>
  </si>
  <si>
    <t xml:space="preserve">11- RECEITAS RECEBIDAS DO FUNDEB </t>
  </si>
  <si>
    <t xml:space="preserve">    11.1- Transferências de Recursos do FUNDEB 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</si>
  <si>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</si>
  <si>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</si>
  <si>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</si>
  <si>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 xml:space="preserve">    10.1- Cota-Parte FPM Destinada ao FUNDEB – (20% de 2.1.1)</t>
  </si>
  <si>
    <t xml:space="preserve">        1.2.1- ITBI</t>
  </si>
  <si>
    <t xml:space="preserve">        1.2.2- Multas, Juros de Mora e Outros Encargos do ITBI</t>
  </si>
  <si>
    <t xml:space="preserve">        1.2.3- Dívida Ativa do ITBI</t>
  </si>
  <si>
    <t xml:space="preserve">        1.2.4- Multas, Juros de Mora, Atualização Monetária e Outros Encargos da Dívida Ativa do ITBI</t>
  </si>
  <si>
    <t xml:space="preserve">        1.2.5- (–) Deduções da Receita do ITBI</t>
  </si>
  <si>
    <t xml:space="preserve">        1.1.1- IPTU</t>
  </si>
  <si>
    <t xml:space="preserve">        1.1.2- Multas, Juros de Mora e Outros Encargos do IPTU</t>
  </si>
  <si>
    <t xml:space="preserve">        1.1.3- Dívida Ativa do IPTU</t>
  </si>
  <si>
    <t xml:space="preserve">        1.1.4- Multas, Juros de Mora, Atualização Monetária e Outros Encargos da Dívida Ativa do IPTU</t>
  </si>
  <si>
    <t xml:space="preserve">        1.1.5- (–) Deduções da Receita do IPTU</t>
  </si>
  <si>
    <t xml:space="preserve">        1.3.1- ISS</t>
  </si>
  <si>
    <t xml:space="preserve">        1.3.2- Multas, Juros de Mora e Outros Encargos do ISS</t>
  </si>
  <si>
    <t xml:space="preserve">        1.3.3- Dívida Ativa do ISS</t>
  </si>
  <si>
    <t xml:space="preserve">        1.3.4- Multas, Juros de Mora, Atualização Monetária e Outros Encargos da Dívida Ativa do ISS</t>
  </si>
  <si>
    <t xml:space="preserve">        1.3.5- (–) Deduções da Receita do ISS</t>
  </si>
  <si>
    <r>
      <t xml:space="preserve">        1.4.1- </t>
    </r>
    <r>
      <rPr>
        <sz val="8"/>
        <rFont val="Times New Roman"/>
        <family val="1"/>
      </rPr>
      <t>IRRF</t>
    </r>
  </si>
  <si>
    <r>
      <t xml:space="preserve">        1.4.2- </t>
    </r>
    <r>
      <rPr>
        <sz val="8"/>
        <rFont val="Times New Roman"/>
        <family val="1"/>
      </rPr>
      <t>Multas, Juros de Mora e Outros Encargos do IRRF</t>
    </r>
  </si>
  <si>
    <r>
      <t xml:space="preserve">        1.4.3- </t>
    </r>
    <r>
      <rPr>
        <sz val="8"/>
        <rFont val="Times New Roman"/>
        <family val="1"/>
      </rPr>
      <t>Dívida Ativa do IRRF</t>
    </r>
  </si>
  <si>
    <r>
      <t xml:space="preserve">        1.4.4- </t>
    </r>
    <r>
      <rPr>
        <sz val="8"/>
        <rFont val="Times New Roman"/>
        <family val="1"/>
      </rPr>
      <t>Multas, Juros de Mora, Atualização Monetária e Outros Encargos da Dívida Ativa do IRRF</t>
    </r>
  </si>
  <si>
    <t xml:space="preserve">        1.4.5- (–) Deduções da Receita do IRRF</t>
  </si>
  <si>
    <r>
      <t xml:space="preserve">        1.5.1- </t>
    </r>
    <r>
      <rPr>
        <sz val="8"/>
        <rFont val="Times New Roman"/>
        <family val="1"/>
      </rPr>
      <t>ITR</t>
    </r>
  </si>
  <si>
    <r>
      <t xml:space="preserve">        1.5.2- </t>
    </r>
    <r>
      <rPr>
        <sz val="8"/>
        <rFont val="Times New Roman"/>
        <family val="1"/>
      </rPr>
      <t>Multas, Juros de Mora e Outros Encargos do ITR</t>
    </r>
  </si>
  <si>
    <r>
      <t xml:space="preserve">        1.5.3- </t>
    </r>
    <r>
      <rPr>
        <sz val="8"/>
        <rFont val="Times New Roman"/>
        <family val="1"/>
      </rPr>
      <t>Dívida Ativa do ITR</t>
    </r>
  </si>
  <si>
    <r>
      <t xml:space="preserve">        1.5.4- </t>
    </r>
    <r>
      <rPr>
        <sz val="8"/>
        <rFont val="Times New Roman"/>
        <family val="1"/>
      </rPr>
      <t>Multas, Juros de Mora, Atualização Monetária e Outros Encargos da Dívida Ativa do ITR</t>
    </r>
  </si>
  <si>
    <t xml:space="preserve">        1.5.5- (–) Deduções da Receita do ITR</t>
  </si>
  <si>
    <r>
      <t xml:space="preserve">    1.5- Receita Resultante do Imposto Territorial Rural </t>
    </r>
    <r>
      <rPr>
        <b/>
        <sz val="8"/>
        <color indexed="8"/>
        <rFont val="Times New Roman"/>
        <family val="1"/>
      </rPr>
      <t>–</t>
    </r>
    <r>
      <rPr>
        <b/>
        <sz val="8"/>
        <rFont val="Times New Roman"/>
        <family val="1"/>
      </rPr>
      <t xml:space="preserve"> ITR (CF, art. 153, §4º, inciso III)</t>
    </r>
  </si>
  <si>
    <t xml:space="preserve">        2.1.1- Parcela referente à CF, art. 159, I, alínea b</t>
  </si>
  <si>
    <t xml:space="preserve">        2.1.2- Parcela referente à CF, art. 159, I, alínea d</t>
  </si>
  <si>
    <t>RECEITAS ADICIONAIS PARA FINANCIAMENTO DO ENSINO</t>
  </si>
  <si>
    <t>4- RECEITA DA APLICAÇÃO FINANCEIRA DE OUTROS RECURSOS DE IMPOSTOS VINCULADOS AO</t>
  </si>
  <si>
    <t xml:space="preserve">    ENSINO</t>
  </si>
  <si>
    <t>5- RECEITA DE TRANSFERÊNCIAS DO FNDE</t>
  </si>
  <si>
    <t xml:space="preserve">    5.1- Transferências do Salário-Educação</t>
  </si>
  <si>
    <t xml:space="preserve">    5.2- Outras Transferências do FNDE</t>
  </si>
  <si>
    <t xml:space="preserve">    5.3- Aplicação Financeira dos Recursos do FNDE</t>
  </si>
  <si>
    <t>6- RECEITA DE TRANSFERÊNCIAS DE CONVÊNIOS</t>
  </si>
  <si>
    <t xml:space="preserve">    6.1- Transferências de Convênios</t>
  </si>
  <si>
    <r>
      <t xml:space="preserve">    6.2- Aplicação Financeira </t>
    </r>
    <r>
      <rPr>
        <sz val="8"/>
        <rFont val="Times New Roman"/>
        <family val="1"/>
      </rPr>
      <t xml:space="preserve">dos Recursos </t>
    </r>
    <r>
      <rPr>
        <sz val="8"/>
        <color indexed="8"/>
        <rFont val="Times New Roman"/>
        <family val="1"/>
      </rPr>
      <t>de Convênios</t>
    </r>
  </si>
  <si>
    <t>7- RECEITA DE OPERAÇÕES DE CRÉDITO</t>
  </si>
  <si>
    <r>
      <t xml:space="preserve">8- OUTRAS RECEITAS </t>
    </r>
    <r>
      <rPr>
        <b/>
        <sz val="8"/>
        <color indexed="8"/>
        <rFont val="Times New Roman"/>
        <family val="1"/>
      </rPr>
      <t xml:space="preserve">PARA </t>
    </r>
    <r>
      <rPr>
        <b/>
        <sz val="8"/>
        <rFont val="Times New Roman"/>
        <family val="1"/>
      </rPr>
      <t>FINANCIAMENTO</t>
    </r>
    <r>
      <rPr>
        <b/>
        <sz val="8"/>
        <color indexed="8"/>
        <rFont val="Times New Roman"/>
        <family val="1"/>
      </rPr>
      <t xml:space="preserve"> DO ENSINO</t>
    </r>
  </si>
  <si>
    <t>9- TOTAL DAS RECEITAS ADICIONAIS PARA FINANCIAMENTO DO ENSINO(4+5+6+7+8)</t>
  </si>
  <si>
    <t xml:space="preserve">    10.5- Cota-Parte ITR Destinada ao FUNDEB – (20% de 1.5 + 2.5)</t>
  </si>
  <si>
    <t>PREFEITURA MUNICIPAL DE VENDA NOVA DO IMIGRANTE</t>
  </si>
  <si>
    <t>Dalton Perim</t>
  </si>
  <si>
    <t>Maria Casagrande Lachini</t>
  </si>
  <si>
    <t>Contadora Municipal</t>
  </si>
  <si>
    <t>Antônio Gilmar Furlan</t>
  </si>
  <si>
    <t>Prefeito Municipal</t>
  </si>
  <si>
    <t>Sec. Municipal de Finanças</t>
  </si>
  <si>
    <t>38- TOTAL DAS DESPESAS PARA FINS DE LIMITE ((23 + 24 + 28) + (37))</t>
  </si>
  <si>
    <t>1º BIMESTRE JANEIRO A FEVEREIRO DE 2012</t>
  </si>
  <si>
    <t>44- TOTAL DAS OUTRAS DESPESAS CUSTEADAS COM MDE (29 + 44)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</si>
</sst>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_);[Red]&quot;(R$ &quot;#,##0.00\)"/>
    <numFmt numFmtId="173" formatCode="[$-F400]h:mm:ss\ AM/PM"/>
  </numFmts>
  <fonts count="49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2"/>
    </font>
    <font>
      <vertAlign val="superscript"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Lucida Sans Unicode"/>
      <family val="2"/>
    </font>
    <font>
      <i/>
      <sz val="8"/>
      <color indexed="8"/>
      <name val="Times New Roman"/>
      <family val="1"/>
    </font>
    <font>
      <sz val="8"/>
      <name val="Lucida Sans Unicode"/>
      <family val="2"/>
    </font>
    <font>
      <b/>
      <vertAlign val="superscript"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16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172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49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 horizontal="center"/>
    </xf>
    <xf numFmtId="0" fontId="2" fillId="0" borderId="13" xfId="0" applyFont="1" applyFill="1" applyBorder="1" applyAlignment="1">
      <alignment/>
    </xf>
    <xf numFmtId="4" fontId="2" fillId="0" borderId="14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4" fontId="2" fillId="0" borderId="15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6" fillId="0" borderId="10" xfId="0" applyFont="1" applyBorder="1" applyAlignment="1">
      <alignment horizontal="left" vertical="top" wrapText="1"/>
    </xf>
    <xf numFmtId="4" fontId="1" fillId="0" borderId="15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8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1" fillId="0" borderId="15" xfId="0" applyNumberFormat="1" applyFont="1" applyFill="1" applyBorder="1" applyAlignment="1">
      <alignment horizontal="right"/>
    </xf>
    <xf numFmtId="0" fontId="2" fillId="0" borderId="21" xfId="0" applyFont="1" applyBorder="1" applyAlignment="1">
      <alignment horizontal="left" vertical="top" wrapText="1"/>
    </xf>
    <xf numFmtId="4" fontId="2" fillId="0" borderId="21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 vertical="top" wrapText="1"/>
    </xf>
    <xf numFmtId="4" fontId="1" fillId="0" borderId="15" xfId="0" applyNumberFormat="1" applyFont="1" applyBorder="1" applyAlignment="1">
      <alignment horizontal="right"/>
    </xf>
    <xf numFmtId="0" fontId="2" fillId="0" borderId="0" xfId="0" applyFont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13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/>
    </xf>
    <xf numFmtId="4" fontId="1" fillId="0" borderId="15" xfId="0" applyNumberFormat="1" applyFont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/>
    </xf>
    <xf numFmtId="4" fontId="2" fillId="0" borderId="15" xfId="0" applyNumberFormat="1" applyFont="1" applyBorder="1" applyAlignment="1">
      <alignment horizontal="right" vertical="top" wrapText="1"/>
    </xf>
    <xf numFmtId="4" fontId="2" fillId="0" borderId="16" xfId="0" applyNumberFormat="1" applyFont="1" applyBorder="1" applyAlignment="1">
      <alignment horizontal="right" vertical="top" wrapText="1"/>
    </xf>
    <xf numFmtId="4" fontId="2" fillId="0" borderId="20" xfId="0" applyNumberFormat="1" applyFont="1" applyBorder="1" applyAlignment="1">
      <alignment horizontal="right" vertical="top" wrapText="1"/>
    </xf>
    <xf numFmtId="4" fontId="1" fillId="0" borderId="12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4" fontId="1" fillId="0" borderId="0" xfId="0" applyNumberFormat="1" applyFont="1" applyBorder="1" applyAlignment="1">
      <alignment horizontal="right" vertical="top" wrapText="1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22" xfId="0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2" fillId="0" borderId="24" xfId="0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right" vertical="top" wrapText="1"/>
    </xf>
    <xf numFmtId="4" fontId="1" fillId="0" borderId="26" xfId="0" applyNumberFormat="1" applyFont="1" applyFill="1" applyBorder="1" applyAlignment="1">
      <alignment horizontal="right" vertical="top" wrapText="1"/>
    </xf>
    <xf numFmtId="4" fontId="1" fillId="0" borderId="24" xfId="0" applyNumberFormat="1" applyFont="1" applyFill="1" applyBorder="1" applyAlignment="1">
      <alignment horizontal="right" vertical="top" wrapText="1"/>
    </xf>
    <xf numFmtId="4" fontId="2" fillId="0" borderId="24" xfId="0" applyNumberFormat="1" applyFont="1" applyFill="1" applyBorder="1" applyAlignment="1">
      <alignment horizontal="right" vertical="top" wrapText="1"/>
    </xf>
    <xf numFmtId="0" fontId="2" fillId="0" borderId="2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4" fontId="2" fillId="0" borderId="29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center" vertical="center"/>
    </xf>
    <xf numFmtId="4" fontId="1" fillId="0" borderId="30" xfId="0" applyNumberFormat="1" applyFont="1" applyFill="1" applyBorder="1" applyAlignment="1">
      <alignment/>
    </xf>
    <xf numFmtId="4" fontId="1" fillId="0" borderId="33" xfId="0" applyNumberFormat="1" applyFont="1" applyFill="1" applyBorder="1" applyAlignment="1">
      <alignment/>
    </xf>
    <xf numFmtId="4" fontId="1" fillId="0" borderId="31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2" fillId="0" borderId="34" xfId="0" applyNumberFormat="1" applyFont="1" applyFill="1" applyBorder="1" applyAlignment="1">
      <alignment horizontal="center" vertical="center"/>
    </xf>
    <xf numFmtId="4" fontId="1" fillId="0" borderId="25" xfId="0" applyNumberFormat="1" applyFont="1" applyFill="1" applyBorder="1" applyAlignment="1">
      <alignment/>
    </xf>
    <xf numFmtId="4" fontId="1" fillId="0" borderId="34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7" fillId="0" borderId="27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2" fillId="0" borderId="24" xfId="0" applyFont="1" applyBorder="1" applyAlignment="1">
      <alignment horizontal="left" vertical="top" wrapText="1"/>
    </xf>
    <xf numFmtId="4" fontId="2" fillId="0" borderId="24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4" fontId="2" fillId="0" borderId="35" xfId="0" applyNumberFormat="1" applyFont="1" applyFill="1" applyBorder="1" applyAlignment="1">
      <alignment/>
    </xf>
    <xf numFmtId="4" fontId="1" fillId="0" borderId="36" xfId="0" applyNumberFormat="1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2" fillId="0" borderId="36" xfId="0" applyNumberFormat="1" applyFont="1" applyBorder="1" applyAlignment="1">
      <alignment horizontal="right" vertical="top" wrapText="1"/>
    </xf>
    <xf numFmtId="4" fontId="2" fillId="0" borderId="37" xfId="0" applyNumberFormat="1" applyFont="1" applyBorder="1" applyAlignment="1">
      <alignment horizontal="right" vertical="top" wrapText="1"/>
    </xf>
    <xf numFmtId="4" fontId="1" fillId="0" borderId="36" xfId="0" applyNumberFormat="1" applyFont="1" applyFill="1" applyBorder="1" applyAlignment="1">
      <alignment horizontal="right"/>
    </xf>
    <xf numFmtId="4" fontId="2" fillId="0" borderId="38" xfId="0" applyNumberFormat="1" applyFont="1" applyBorder="1" applyAlignment="1">
      <alignment horizontal="right" vertical="top" wrapText="1"/>
    </xf>
    <xf numFmtId="4" fontId="2" fillId="0" borderId="39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" fontId="1" fillId="0" borderId="20" xfId="0" applyNumberFormat="1" applyFont="1" applyFill="1" applyBorder="1" applyAlignment="1">
      <alignment horizontal="right"/>
    </xf>
    <xf numFmtId="0" fontId="2" fillId="0" borderId="2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4" fontId="2" fillId="0" borderId="20" xfId="0" applyNumberFormat="1" applyFont="1" applyBorder="1" applyAlignment="1">
      <alignment horizontal="right" vertical="top" wrapText="1"/>
    </xf>
    <xf numFmtId="4" fontId="2" fillId="0" borderId="20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/>
    </xf>
    <xf numFmtId="4" fontId="2" fillId="0" borderId="30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left" vertical="top" wrapText="1"/>
    </xf>
    <xf numFmtId="0" fontId="0" fillId="0" borderId="40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4" fontId="2" fillId="0" borderId="15" xfId="0" applyNumberFormat="1" applyFont="1" applyBorder="1" applyAlignment="1">
      <alignment horizontal="center"/>
    </xf>
    <xf numFmtId="4" fontId="2" fillId="0" borderId="33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right"/>
    </xf>
    <xf numFmtId="0" fontId="2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27" xfId="0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top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4" fontId="1" fillId="0" borderId="39" xfId="0" applyNumberFormat="1" applyFont="1" applyFill="1" applyBorder="1" applyAlignment="1">
      <alignment horizontal="right" vertical="top" wrapText="1"/>
    </xf>
    <xf numFmtId="4" fontId="0" fillId="0" borderId="40" xfId="0" applyNumberFormat="1" applyBorder="1" applyAlignment="1">
      <alignment horizontal="right" vertical="top" wrapText="1"/>
    </xf>
    <xf numFmtId="0" fontId="3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4" fontId="1" fillId="0" borderId="32" xfId="0" applyNumberFormat="1" applyFont="1" applyFill="1" applyBorder="1" applyAlignment="1">
      <alignment horizontal="right" vertical="top" wrapText="1"/>
    </xf>
    <xf numFmtId="4" fontId="1" fillId="0" borderId="12" xfId="0" applyNumberFormat="1" applyFont="1" applyFill="1" applyBorder="1" applyAlignment="1">
      <alignment horizontal="right" vertical="top" wrapText="1"/>
    </xf>
    <xf numFmtId="4" fontId="1" fillId="0" borderId="34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/>
    </xf>
    <xf numFmtId="4" fontId="1" fillId="0" borderId="33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left" vertical="top" wrapText="1"/>
    </xf>
    <xf numFmtId="4" fontId="1" fillId="0" borderId="26" xfId="0" applyNumberFormat="1" applyFont="1" applyFill="1" applyBorder="1" applyAlignment="1">
      <alignment horizontal="right" vertical="top" wrapText="1"/>
    </xf>
    <xf numFmtId="4" fontId="1" fillId="0" borderId="24" xfId="0" applyNumberFormat="1" applyFont="1" applyFill="1" applyBorder="1" applyAlignment="1">
      <alignment horizontal="right" vertical="top" wrapText="1"/>
    </xf>
    <xf numFmtId="4" fontId="1" fillId="0" borderId="40" xfId="0" applyNumberFormat="1" applyFont="1" applyFill="1" applyBorder="1" applyAlignment="1">
      <alignment horizontal="right" vertical="top" wrapText="1"/>
    </xf>
    <xf numFmtId="4" fontId="1" fillId="0" borderId="42" xfId="0" applyNumberFormat="1" applyFont="1" applyFill="1" applyBorder="1" applyAlignment="1">
      <alignment horizontal="right" vertical="top" wrapText="1"/>
    </xf>
    <xf numFmtId="0" fontId="1" fillId="0" borderId="43" xfId="0" applyFont="1" applyFill="1" applyBorder="1" applyAlignment="1">
      <alignment horizontal="righ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showGridLines="0" tabSelected="1" zoomScale="110" zoomScaleNormal="110" zoomScalePageLayoutView="0" workbookViewId="0" topLeftCell="A1">
      <selection activeCell="A158" sqref="A158:D158"/>
    </sheetView>
  </sheetViews>
  <sheetFormatPr defaultColWidth="9.140625" defaultRowHeight="12.75"/>
  <cols>
    <col min="1" max="1" width="74.7109375" style="11" customWidth="1"/>
    <col min="2" max="2" width="11.421875" style="12" customWidth="1"/>
    <col min="3" max="3" width="11.8515625" style="12" customWidth="1"/>
    <col min="4" max="4" width="11.421875" style="12" customWidth="1"/>
    <col min="5" max="5" width="12.00390625" style="12" customWidth="1"/>
    <col min="6" max="6" width="11.421875" style="11" customWidth="1"/>
    <col min="7" max="7" width="9.140625" style="11" customWidth="1"/>
    <col min="8" max="8" width="10.140625" style="11" customWidth="1"/>
    <col min="9" max="16384" width="9.140625" style="11" customWidth="1"/>
  </cols>
  <sheetData>
    <row r="1" spans="1:6" s="1" customFormat="1" ht="11.25" customHeight="1">
      <c r="A1" s="158" t="s">
        <v>161</v>
      </c>
      <c r="B1" s="158"/>
      <c r="C1" s="158"/>
      <c r="D1" s="158"/>
      <c r="E1" s="158"/>
      <c r="F1" s="158"/>
    </row>
    <row r="2" spans="1:6" s="1" customFormat="1" ht="11.25" customHeight="1">
      <c r="A2" s="159" t="s">
        <v>0</v>
      </c>
      <c r="B2" s="159"/>
      <c r="C2" s="159"/>
      <c r="D2" s="159"/>
      <c r="E2" s="159"/>
      <c r="F2" s="159"/>
    </row>
    <row r="3" spans="1:6" s="1" customFormat="1" ht="11.25" customHeight="1">
      <c r="A3" s="160" t="s">
        <v>1</v>
      </c>
      <c r="B3" s="160"/>
      <c r="C3" s="160"/>
      <c r="D3" s="160"/>
      <c r="E3" s="160"/>
      <c r="F3" s="160"/>
    </row>
    <row r="4" spans="1:6" s="1" customFormat="1" ht="11.25" customHeight="1">
      <c r="A4" s="159" t="s">
        <v>2</v>
      </c>
      <c r="B4" s="159"/>
      <c r="C4" s="159"/>
      <c r="D4" s="159"/>
      <c r="E4" s="159"/>
      <c r="F4" s="159"/>
    </row>
    <row r="5" spans="1:7" s="1" customFormat="1" ht="11.25" customHeight="1">
      <c r="A5" s="150" t="s">
        <v>169</v>
      </c>
      <c r="B5" s="150"/>
      <c r="C5" s="150"/>
      <c r="D5" s="150"/>
      <c r="E5" s="150"/>
      <c r="F5" s="150"/>
      <c r="G5" s="150"/>
    </row>
    <row r="6" spans="1:6" s="1" customFormat="1" ht="11.25" customHeight="1">
      <c r="A6" s="1" t="s">
        <v>3</v>
      </c>
      <c r="B6" s="13"/>
      <c r="C6" s="13"/>
      <c r="D6" s="13"/>
      <c r="E6" s="13"/>
      <c r="F6" s="3">
        <v>1</v>
      </c>
    </row>
    <row r="7" spans="1:6" s="1" customFormat="1" ht="34.5" customHeight="1">
      <c r="A7" s="118" t="s">
        <v>4</v>
      </c>
      <c r="B7" s="118"/>
      <c r="C7" s="118"/>
      <c r="D7" s="118"/>
      <c r="E7" s="118"/>
      <c r="F7" s="118"/>
    </row>
    <row r="8" spans="1:6" s="1" customFormat="1" ht="11.25" customHeight="1">
      <c r="A8" s="14"/>
      <c r="B8" s="15" t="s">
        <v>5</v>
      </c>
      <c r="C8" s="15" t="s">
        <v>5</v>
      </c>
      <c r="D8" s="151" t="s">
        <v>6</v>
      </c>
      <c r="E8" s="151"/>
      <c r="F8" s="151"/>
    </row>
    <row r="9" spans="1:6" s="1" customFormat="1" ht="11.25" customHeight="1">
      <c r="A9" s="16" t="s">
        <v>7</v>
      </c>
      <c r="B9" s="17" t="s">
        <v>8</v>
      </c>
      <c r="C9" s="17" t="s">
        <v>9</v>
      </c>
      <c r="D9" s="15" t="s">
        <v>10</v>
      </c>
      <c r="E9" s="15" t="s">
        <v>11</v>
      </c>
      <c r="F9" s="18" t="s">
        <v>12</v>
      </c>
    </row>
    <row r="10" spans="1:6" s="1" customFormat="1" ht="11.25" customHeight="1">
      <c r="A10" s="19"/>
      <c r="B10" s="20"/>
      <c r="C10" s="21" t="s">
        <v>13</v>
      </c>
      <c r="D10" s="20"/>
      <c r="E10" s="21" t="s">
        <v>14</v>
      </c>
      <c r="F10" s="22" t="s">
        <v>15</v>
      </c>
    </row>
    <row r="11" spans="1:6" s="1" customFormat="1" ht="11.25" customHeight="1">
      <c r="A11" s="23" t="s">
        <v>35</v>
      </c>
      <c r="B11" s="24">
        <f>SUM(B12+B18+B24+B30+B36)</f>
        <v>2324000</v>
      </c>
      <c r="C11" s="24">
        <f>SUM(C12+C18+C24+C30+C36)</f>
        <v>2324000</v>
      </c>
      <c r="D11" s="24">
        <f>SUM(D12+D18+D24+D30+D36)</f>
        <v>275000.45999999996</v>
      </c>
      <c r="E11" s="24">
        <f>SUM(E12+E18+E24+E30+E36)</f>
        <v>275000.45999999996</v>
      </c>
      <c r="F11" s="25">
        <f>(E11/C11)*100</f>
        <v>11.83306626506024</v>
      </c>
    </row>
    <row r="12" spans="1:6" s="1" customFormat="1" ht="11.25" customHeight="1">
      <c r="A12" s="26" t="s">
        <v>36</v>
      </c>
      <c r="B12" s="24">
        <f>SUM(B13:B16)-B17</f>
        <v>473000</v>
      </c>
      <c r="C12" s="24">
        <f>SUM(C13:C16)-C17</f>
        <v>473000</v>
      </c>
      <c r="D12" s="24">
        <f>SUM(D13:D16)-D17</f>
        <v>13098.3</v>
      </c>
      <c r="E12" s="24">
        <f>SUM(E13:E16)-E17</f>
        <v>13098.3</v>
      </c>
      <c r="F12" s="25">
        <f>(E12/C12)*100</f>
        <v>2.769196617336152</v>
      </c>
    </row>
    <row r="13" spans="1:6" s="1" customFormat="1" ht="11.25" customHeight="1">
      <c r="A13" s="90" t="s">
        <v>124</v>
      </c>
      <c r="B13" s="27">
        <v>400000</v>
      </c>
      <c r="C13" s="27">
        <v>400000</v>
      </c>
      <c r="D13" s="27">
        <v>2579.63</v>
      </c>
      <c r="E13" s="27">
        <v>2579.63</v>
      </c>
      <c r="F13" s="28">
        <f>(E13/C13)*100</f>
        <v>0.6449075000000001</v>
      </c>
    </row>
    <row r="14" spans="1:6" s="1" customFormat="1" ht="11.25" customHeight="1">
      <c r="A14" s="90" t="s">
        <v>125</v>
      </c>
      <c r="B14" s="27">
        <v>3000</v>
      </c>
      <c r="C14" s="27">
        <v>3000</v>
      </c>
      <c r="D14" s="27">
        <v>67.52</v>
      </c>
      <c r="E14" s="27">
        <v>67.52</v>
      </c>
      <c r="F14" s="28">
        <f>(E14/C14)*100</f>
        <v>2.2506666666666666</v>
      </c>
    </row>
    <row r="15" spans="1:6" s="1" customFormat="1" ht="11.25" customHeight="1">
      <c r="A15" s="90" t="s">
        <v>126</v>
      </c>
      <c r="B15" s="27">
        <v>70000</v>
      </c>
      <c r="C15" s="27">
        <v>70000</v>
      </c>
      <c r="D15" s="27">
        <v>10451.15</v>
      </c>
      <c r="E15" s="27">
        <v>10451.15</v>
      </c>
      <c r="F15" s="28">
        <f>(E15/C15)*100</f>
        <v>14.930214285714285</v>
      </c>
    </row>
    <row r="16" spans="1:6" s="1" customFormat="1" ht="11.25" customHeight="1">
      <c r="A16" s="90" t="s">
        <v>127</v>
      </c>
      <c r="B16" s="27">
        <v>0</v>
      </c>
      <c r="C16" s="27">
        <v>0</v>
      </c>
      <c r="D16" s="27">
        <v>0</v>
      </c>
      <c r="E16" s="27">
        <v>0</v>
      </c>
      <c r="F16" s="28">
        <v>0</v>
      </c>
    </row>
    <row r="17" spans="1:6" s="1" customFormat="1" ht="11.25" customHeight="1">
      <c r="A17" s="90" t="s">
        <v>128</v>
      </c>
      <c r="B17" s="27">
        <v>0</v>
      </c>
      <c r="C17" s="27">
        <v>0</v>
      </c>
      <c r="D17" s="27">
        <v>0</v>
      </c>
      <c r="E17" s="27">
        <v>0</v>
      </c>
      <c r="F17" s="28">
        <v>0</v>
      </c>
    </row>
    <row r="18" spans="1:6" s="1" customFormat="1" ht="11.25" customHeight="1">
      <c r="A18" s="29" t="s">
        <v>37</v>
      </c>
      <c r="B18" s="24">
        <f>SUM(B19:B22)-B23</f>
        <v>301000</v>
      </c>
      <c r="C18" s="24">
        <f>SUM(C19:C22)-C23</f>
        <v>301000</v>
      </c>
      <c r="D18" s="24">
        <f>SUM(D19:D22)-D23</f>
        <v>38340</v>
      </c>
      <c r="E18" s="24">
        <f>SUM(E19:E22)-E23</f>
        <v>38340</v>
      </c>
      <c r="F18" s="25">
        <f>(E18/C18)*100</f>
        <v>12.737541528239202</v>
      </c>
    </row>
    <row r="19" spans="1:6" s="1" customFormat="1" ht="11.25" customHeight="1">
      <c r="A19" s="90" t="s">
        <v>119</v>
      </c>
      <c r="B19" s="27">
        <v>300000</v>
      </c>
      <c r="C19" s="27">
        <v>300000</v>
      </c>
      <c r="D19" s="27">
        <v>38340</v>
      </c>
      <c r="E19" s="27">
        <v>38340</v>
      </c>
      <c r="F19" s="28">
        <f>(E19/C19)*100</f>
        <v>12.78</v>
      </c>
    </row>
    <row r="20" spans="1:6" s="1" customFormat="1" ht="11.25" customHeight="1">
      <c r="A20" s="90" t="s">
        <v>120</v>
      </c>
      <c r="B20" s="27">
        <v>1000</v>
      </c>
      <c r="C20" s="27">
        <v>1000</v>
      </c>
      <c r="D20" s="27">
        <v>0</v>
      </c>
      <c r="E20" s="27">
        <v>0</v>
      </c>
      <c r="F20" s="28">
        <v>0</v>
      </c>
    </row>
    <row r="21" spans="1:6" s="1" customFormat="1" ht="11.25" customHeight="1">
      <c r="A21" s="90" t="s">
        <v>121</v>
      </c>
      <c r="B21" s="27">
        <v>0</v>
      </c>
      <c r="C21" s="27">
        <v>0</v>
      </c>
      <c r="D21" s="27">
        <v>0</v>
      </c>
      <c r="E21" s="27">
        <v>0</v>
      </c>
      <c r="F21" s="28">
        <v>0</v>
      </c>
    </row>
    <row r="22" spans="1:6" s="1" customFormat="1" ht="11.25" customHeight="1">
      <c r="A22" s="90" t="s">
        <v>122</v>
      </c>
      <c r="B22" s="27">
        <v>0</v>
      </c>
      <c r="C22" s="27">
        <v>0</v>
      </c>
      <c r="D22" s="27">
        <v>0</v>
      </c>
      <c r="E22" s="27">
        <v>0</v>
      </c>
      <c r="F22" s="28">
        <v>0</v>
      </c>
    </row>
    <row r="23" spans="1:6" s="1" customFormat="1" ht="11.25" customHeight="1">
      <c r="A23" s="90" t="s">
        <v>123</v>
      </c>
      <c r="B23" s="27">
        <v>0</v>
      </c>
      <c r="C23" s="27">
        <v>0</v>
      </c>
      <c r="D23" s="27">
        <v>0</v>
      </c>
      <c r="E23" s="27">
        <v>0</v>
      </c>
      <c r="F23" s="28">
        <v>0</v>
      </c>
    </row>
    <row r="24" spans="1:6" s="1" customFormat="1" ht="11.25" customHeight="1">
      <c r="A24" s="26" t="s">
        <v>38</v>
      </c>
      <c r="B24" s="24">
        <f>SUM(B25:B28)-B29</f>
        <v>1330000</v>
      </c>
      <c r="C24" s="24">
        <f>SUM(C25:C28)-C29</f>
        <v>1330000</v>
      </c>
      <c r="D24" s="24">
        <f>SUM(D25:D28)-D29</f>
        <v>175424.75</v>
      </c>
      <c r="E24" s="24">
        <f>SUM(E25:E28)-E29</f>
        <v>175424.75</v>
      </c>
      <c r="F24" s="25">
        <f>(E24/C24)*100</f>
        <v>13.18983082706767</v>
      </c>
    </row>
    <row r="25" spans="1:6" s="1" customFormat="1" ht="11.25" customHeight="1">
      <c r="A25" s="90" t="s">
        <v>129</v>
      </c>
      <c r="B25" s="27">
        <v>1300000</v>
      </c>
      <c r="C25" s="27">
        <v>1300000</v>
      </c>
      <c r="D25" s="27">
        <v>171694.82</v>
      </c>
      <c r="E25" s="27">
        <v>171694.82</v>
      </c>
      <c r="F25" s="28">
        <f>(E25/C25)*100</f>
        <v>13.207293846153847</v>
      </c>
    </row>
    <row r="26" spans="1:6" s="1" customFormat="1" ht="11.25" customHeight="1">
      <c r="A26" s="90" t="s">
        <v>130</v>
      </c>
      <c r="B26" s="27">
        <v>10000</v>
      </c>
      <c r="C26" s="27">
        <v>10000</v>
      </c>
      <c r="D26" s="27">
        <v>917.85</v>
      </c>
      <c r="E26" s="27">
        <v>917.85</v>
      </c>
      <c r="F26" s="28">
        <f>(E26/C26)*100</f>
        <v>9.1785</v>
      </c>
    </row>
    <row r="27" spans="1:6" s="1" customFormat="1" ht="11.25" customHeight="1">
      <c r="A27" s="90" t="s">
        <v>131</v>
      </c>
      <c r="B27" s="27">
        <v>20000</v>
      </c>
      <c r="C27" s="27">
        <v>20000</v>
      </c>
      <c r="D27" s="27">
        <v>2812.08</v>
      </c>
      <c r="E27" s="27">
        <v>2812.08</v>
      </c>
      <c r="F27" s="28">
        <f>(E27/C27)*100</f>
        <v>14.060400000000001</v>
      </c>
    </row>
    <row r="28" spans="1:6" s="1" customFormat="1" ht="11.25" customHeight="1">
      <c r="A28" s="90" t="s">
        <v>132</v>
      </c>
      <c r="B28" s="27">
        <v>0</v>
      </c>
      <c r="C28" s="27">
        <v>0</v>
      </c>
      <c r="D28" s="27">
        <v>0</v>
      </c>
      <c r="E28" s="27">
        <v>0</v>
      </c>
      <c r="F28" s="28">
        <v>0</v>
      </c>
    </row>
    <row r="29" spans="1:6" s="1" customFormat="1" ht="11.25" customHeight="1">
      <c r="A29" s="90" t="s">
        <v>133</v>
      </c>
      <c r="B29" s="27">
        <v>0</v>
      </c>
      <c r="C29" s="27">
        <v>0</v>
      </c>
      <c r="D29" s="27">
        <v>0</v>
      </c>
      <c r="E29" s="27">
        <v>0</v>
      </c>
      <c r="F29" s="28">
        <v>0</v>
      </c>
    </row>
    <row r="30" spans="1:6" s="1" customFormat="1" ht="11.25" customHeight="1">
      <c r="A30" s="30" t="s">
        <v>39</v>
      </c>
      <c r="B30" s="24">
        <f>SUM(B31:B34)-B35</f>
        <v>220000</v>
      </c>
      <c r="C30" s="24">
        <f>SUM(C31:C34)-C35</f>
        <v>220000</v>
      </c>
      <c r="D30" s="24">
        <f>SUM(D31:D34)-D35</f>
        <v>48137.41</v>
      </c>
      <c r="E30" s="24">
        <f>SUM(E31:E34)-E35</f>
        <v>48137.41</v>
      </c>
      <c r="F30" s="25">
        <f>(E30/C30)*100</f>
        <v>21.88064090909091</v>
      </c>
    </row>
    <row r="31" spans="1:6" s="1" customFormat="1" ht="11.25" customHeight="1">
      <c r="A31" s="90" t="s">
        <v>134</v>
      </c>
      <c r="B31" s="27">
        <v>220000</v>
      </c>
      <c r="C31" s="27">
        <v>220000</v>
      </c>
      <c r="D31" s="27">
        <v>48137.41</v>
      </c>
      <c r="E31" s="27">
        <v>48137.41</v>
      </c>
      <c r="F31" s="28">
        <f>(E31/C31)*100</f>
        <v>21.88064090909091</v>
      </c>
    </row>
    <row r="32" spans="1:6" s="1" customFormat="1" ht="11.25" customHeight="1">
      <c r="A32" s="90" t="s">
        <v>135</v>
      </c>
      <c r="B32" s="27">
        <v>0</v>
      </c>
      <c r="C32" s="27">
        <v>0</v>
      </c>
      <c r="D32" s="27">
        <v>0</v>
      </c>
      <c r="E32" s="27">
        <v>0</v>
      </c>
      <c r="F32" s="28">
        <v>0</v>
      </c>
    </row>
    <row r="33" spans="1:6" s="1" customFormat="1" ht="11.25" customHeight="1">
      <c r="A33" s="90" t="s">
        <v>136</v>
      </c>
      <c r="B33" s="27">
        <v>0</v>
      </c>
      <c r="C33" s="27">
        <v>0</v>
      </c>
      <c r="D33" s="27">
        <v>0</v>
      </c>
      <c r="E33" s="27">
        <v>0</v>
      </c>
      <c r="F33" s="28">
        <v>0</v>
      </c>
    </row>
    <row r="34" spans="1:6" s="1" customFormat="1" ht="11.25" customHeight="1">
      <c r="A34" s="90" t="s">
        <v>137</v>
      </c>
      <c r="B34" s="27">
        <v>0</v>
      </c>
      <c r="C34" s="27">
        <v>0</v>
      </c>
      <c r="D34" s="27">
        <v>0</v>
      </c>
      <c r="E34" s="27">
        <v>0</v>
      </c>
      <c r="F34" s="28">
        <v>0</v>
      </c>
    </row>
    <row r="35" spans="1:6" s="1" customFormat="1" ht="11.25" customHeight="1">
      <c r="A35" s="90" t="s">
        <v>138</v>
      </c>
      <c r="B35" s="27">
        <v>0</v>
      </c>
      <c r="C35" s="27">
        <v>0</v>
      </c>
      <c r="D35" s="27">
        <v>0</v>
      </c>
      <c r="E35" s="27">
        <v>0</v>
      </c>
      <c r="F35" s="28">
        <v>0</v>
      </c>
    </row>
    <row r="36" spans="1:6" s="1" customFormat="1" ht="11.25" customHeight="1">
      <c r="A36" s="92" t="s">
        <v>144</v>
      </c>
      <c r="B36" s="24">
        <f>SUM(B37:B40)-B41</f>
        <v>0</v>
      </c>
      <c r="C36" s="24">
        <f>SUM(C37:C40)-C41</f>
        <v>0</v>
      </c>
      <c r="D36" s="24">
        <f>SUM(D37:D40)-D41</f>
        <v>0</v>
      </c>
      <c r="E36" s="24">
        <f>SUM(E37:E40)-E41</f>
        <v>0</v>
      </c>
      <c r="F36" s="25">
        <v>0</v>
      </c>
    </row>
    <row r="37" spans="1:6" s="1" customFormat="1" ht="11.25" customHeight="1">
      <c r="A37" s="90" t="s">
        <v>139</v>
      </c>
      <c r="B37" s="27">
        <v>0</v>
      </c>
      <c r="C37" s="27">
        <v>0</v>
      </c>
      <c r="D37" s="27">
        <v>0</v>
      </c>
      <c r="E37" s="27">
        <v>0</v>
      </c>
      <c r="F37" s="28">
        <v>0</v>
      </c>
    </row>
    <row r="38" spans="1:6" s="1" customFormat="1" ht="11.25" customHeight="1">
      <c r="A38" s="90" t="s">
        <v>140</v>
      </c>
      <c r="B38" s="27">
        <v>0</v>
      </c>
      <c r="C38" s="27">
        <v>0</v>
      </c>
      <c r="D38" s="27">
        <v>0</v>
      </c>
      <c r="E38" s="27">
        <v>0</v>
      </c>
      <c r="F38" s="28">
        <v>0</v>
      </c>
    </row>
    <row r="39" spans="1:6" s="1" customFormat="1" ht="11.25" customHeight="1">
      <c r="A39" s="90" t="s">
        <v>141</v>
      </c>
      <c r="B39" s="27">
        <v>0</v>
      </c>
      <c r="C39" s="27">
        <v>0</v>
      </c>
      <c r="D39" s="27">
        <v>0</v>
      </c>
      <c r="E39" s="27">
        <v>0</v>
      </c>
      <c r="F39" s="28">
        <v>0</v>
      </c>
    </row>
    <row r="40" spans="1:6" s="1" customFormat="1" ht="11.25" customHeight="1">
      <c r="A40" s="90" t="s">
        <v>142</v>
      </c>
      <c r="B40" s="27">
        <v>0</v>
      </c>
      <c r="C40" s="27">
        <v>0</v>
      </c>
      <c r="D40" s="27">
        <v>0</v>
      </c>
      <c r="E40" s="27">
        <v>0</v>
      </c>
      <c r="F40" s="28">
        <v>0</v>
      </c>
    </row>
    <row r="41" spans="1:6" s="1" customFormat="1" ht="11.25" customHeight="1">
      <c r="A41" s="90" t="s">
        <v>143</v>
      </c>
      <c r="B41" s="27">
        <v>0</v>
      </c>
      <c r="C41" s="27">
        <v>0</v>
      </c>
      <c r="D41" s="27">
        <v>0</v>
      </c>
      <c r="E41" s="27">
        <v>0</v>
      </c>
      <c r="F41" s="28">
        <v>0</v>
      </c>
    </row>
    <row r="42" spans="1:6" s="1" customFormat="1" ht="11.25" customHeight="1">
      <c r="A42" s="23" t="s">
        <v>17</v>
      </c>
      <c r="B42" s="24">
        <f>SUM(B46:B51)+B43</f>
        <v>31170000</v>
      </c>
      <c r="C42" s="24">
        <f>SUM(C46:C51)+C43</f>
        <v>31170000</v>
      </c>
      <c r="D42" s="24">
        <f>SUM(D46:D51)+D43</f>
        <v>5241977.83</v>
      </c>
      <c r="E42" s="24">
        <f>SUM(E46:E51)+E43</f>
        <v>5241977.83</v>
      </c>
      <c r="F42" s="25">
        <f>(E42/C42)*100</f>
        <v>16.817381552775103</v>
      </c>
    </row>
    <row r="43" spans="1:6" s="1" customFormat="1" ht="11.25" customHeight="1">
      <c r="A43" s="5" t="s">
        <v>40</v>
      </c>
      <c r="B43" s="27">
        <f>B44+B45</f>
        <v>12000000</v>
      </c>
      <c r="C43" s="27">
        <f>C44+C45</f>
        <v>12000000</v>
      </c>
      <c r="D43" s="27">
        <f>D44+D45</f>
        <v>2152425.03</v>
      </c>
      <c r="E43" s="27">
        <v>2152425.03</v>
      </c>
      <c r="F43" s="28">
        <f>(E43/C43)*100</f>
        <v>17.936875249999996</v>
      </c>
    </row>
    <row r="44" spans="1:6" s="1" customFormat="1" ht="11.25" customHeight="1">
      <c r="A44" s="91" t="s">
        <v>145</v>
      </c>
      <c r="B44" s="27">
        <v>12000000</v>
      </c>
      <c r="C44" s="27">
        <v>12000000</v>
      </c>
      <c r="D44" s="27">
        <v>2152425.03</v>
      </c>
      <c r="E44" s="27">
        <v>2152425.03</v>
      </c>
      <c r="F44" s="28">
        <f>(E44/C44)*100</f>
        <v>17.936875249999996</v>
      </c>
    </row>
    <row r="45" spans="1:6" s="1" customFormat="1" ht="11.25" customHeight="1">
      <c r="A45" s="91" t="s">
        <v>146</v>
      </c>
      <c r="B45" s="27">
        <v>0</v>
      </c>
      <c r="C45" s="27">
        <v>0</v>
      </c>
      <c r="D45" s="27">
        <v>0</v>
      </c>
      <c r="E45" s="27">
        <v>0</v>
      </c>
      <c r="F45" s="28">
        <v>0</v>
      </c>
    </row>
    <row r="46" spans="1:6" s="1" customFormat="1" ht="11.25" customHeight="1">
      <c r="A46" s="5" t="s">
        <v>41</v>
      </c>
      <c r="B46" s="27">
        <v>17000000</v>
      </c>
      <c r="C46" s="27">
        <v>17000000</v>
      </c>
      <c r="D46" s="27">
        <v>2912394.62</v>
      </c>
      <c r="E46" s="27">
        <v>2912394.62</v>
      </c>
      <c r="F46" s="28">
        <f>(E46/C46)*100</f>
        <v>17.13173305882353</v>
      </c>
    </row>
    <row r="47" spans="1:6" s="1" customFormat="1" ht="11.25" customHeight="1">
      <c r="A47" s="5" t="s">
        <v>42</v>
      </c>
      <c r="B47" s="27">
        <v>170000</v>
      </c>
      <c r="C47" s="27">
        <v>170000</v>
      </c>
      <c r="D47" s="27">
        <v>26776.32</v>
      </c>
      <c r="E47" s="27">
        <v>26776.32</v>
      </c>
      <c r="F47" s="28">
        <f>(E47/C47)*100</f>
        <v>15.750776470588235</v>
      </c>
    </row>
    <row r="48" spans="1:6" s="1" customFormat="1" ht="11.25" customHeight="1">
      <c r="A48" s="5" t="s">
        <v>43</v>
      </c>
      <c r="B48" s="27">
        <v>380000</v>
      </c>
      <c r="C48" s="27">
        <v>380000</v>
      </c>
      <c r="D48" s="27">
        <v>63148.13</v>
      </c>
      <c r="E48" s="27">
        <v>63148.13</v>
      </c>
      <c r="F48" s="28">
        <f>(E48/C48)*100</f>
        <v>16.61792894736842</v>
      </c>
    </row>
    <row r="49" spans="1:6" s="1" customFormat="1" ht="11.25" customHeight="1">
      <c r="A49" s="5" t="s">
        <v>44</v>
      </c>
      <c r="B49" s="27">
        <v>20000</v>
      </c>
      <c r="C49" s="27">
        <v>20000</v>
      </c>
      <c r="D49" s="27">
        <v>629.68</v>
      </c>
      <c r="E49" s="27">
        <v>629.68</v>
      </c>
      <c r="F49" s="28">
        <f>(E49/C49)*100</f>
        <v>3.1483999999999996</v>
      </c>
    </row>
    <row r="50" spans="1:6" s="1" customFormat="1" ht="11.25" customHeight="1">
      <c r="A50" s="5" t="s">
        <v>45</v>
      </c>
      <c r="B50" s="27">
        <v>1600000</v>
      </c>
      <c r="C50" s="27">
        <v>1600000</v>
      </c>
      <c r="D50" s="27">
        <v>86604.05</v>
      </c>
      <c r="E50" s="27">
        <v>86604.05</v>
      </c>
      <c r="F50" s="28">
        <f>(E50/C50)*100</f>
        <v>5.412753125</v>
      </c>
    </row>
    <row r="51" spans="1:6" s="1" customFormat="1" ht="11.25" customHeight="1">
      <c r="A51" s="6" t="s">
        <v>46</v>
      </c>
      <c r="B51" s="27">
        <v>0</v>
      </c>
      <c r="C51" s="27">
        <v>0</v>
      </c>
      <c r="D51" s="27">
        <v>0</v>
      </c>
      <c r="E51" s="27">
        <v>0</v>
      </c>
      <c r="F51" s="28">
        <v>0</v>
      </c>
    </row>
    <row r="52" spans="1:6" s="1" customFormat="1" ht="11.25" customHeight="1">
      <c r="A52" s="31" t="s">
        <v>18</v>
      </c>
      <c r="B52" s="32">
        <f>SUM(B11+B42)</f>
        <v>33494000</v>
      </c>
      <c r="C52" s="32">
        <f>SUM(C11+C42)</f>
        <v>33494000</v>
      </c>
      <c r="D52" s="32">
        <f>SUM(D11+D42)</f>
        <v>5516978.29</v>
      </c>
      <c r="E52" s="32">
        <f>SUM(E11+E42)</f>
        <v>5516978.29</v>
      </c>
      <c r="F52" s="33">
        <f>(E52/C52)*100</f>
        <v>16.47154203737983</v>
      </c>
    </row>
    <row r="53" spans="1:6" s="1" customFormat="1" ht="11.25">
      <c r="A53" s="34"/>
      <c r="B53" s="15" t="s">
        <v>5</v>
      </c>
      <c r="C53" s="15" t="s">
        <v>5</v>
      </c>
      <c r="D53" s="151" t="s">
        <v>6</v>
      </c>
      <c r="E53" s="151"/>
      <c r="F53" s="151"/>
    </row>
    <row r="54" spans="1:6" s="1" customFormat="1" ht="11.25" customHeight="1">
      <c r="A54" s="2" t="s">
        <v>147</v>
      </c>
      <c r="B54" s="17" t="s">
        <v>8</v>
      </c>
      <c r="C54" s="17" t="s">
        <v>9</v>
      </c>
      <c r="D54" s="15" t="s">
        <v>10</v>
      </c>
      <c r="E54" s="15" t="s">
        <v>11</v>
      </c>
      <c r="F54" s="18" t="s">
        <v>12</v>
      </c>
    </row>
    <row r="55" spans="1:6" s="1" customFormat="1" ht="11.25" customHeight="1">
      <c r="A55" s="19"/>
      <c r="B55" s="24"/>
      <c r="C55" s="17" t="s">
        <v>13</v>
      </c>
      <c r="D55" s="20"/>
      <c r="E55" s="17" t="s">
        <v>14</v>
      </c>
      <c r="F55" s="22" t="s">
        <v>15</v>
      </c>
    </row>
    <row r="56" spans="1:6" s="1" customFormat="1" ht="11.25" customHeight="1">
      <c r="A56" s="93" t="s">
        <v>148</v>
      </c>
      <c r="B56" s="99">
        <v>0</v>
      </c>
      <c r="C56" s="99">
        <v>0</v>
      </c>
      <c r="D56" s="53">
        <v>0</v>
      </c>
      <c r="E56" s="99">
        <v>0</v>
      </c>
      <c r="F56" s="25">
        <v>0</v>
      </c>
    </row>
    <row r="57" spans="1:6" s="1" customFormat="1" ht="11.25" customHeight="1">
      <c r="A57" s="93" t="s">
        <v>149</v>
      </c>
      <c r="B57" s="100"/>
      <c r="C57" s="104"/>
      <c r="D57" s="84"/>
      <c r="E57" s="104"/>
      <c r="F57" s="28"/>
    </row>
    <row r="58" spans="1:6" s="1" customFormat="1" ht="11.25" customHeight="1">
      <c r="A58" s="93" t="s">
        <v>150</v>
      </c>
      <c r="B58" s="101">
        <f>SUM(B59:B61)</f>
        <v>847000</v>
      </c>
      <c r="C58" s="101">
        <f>SUM(C59:C61)</f>
        <v>847000</v>
      </c>
      <c r="D58" s="53">
        <f>SUM(D59:D61)</f>
        <v>87643.35</v>
      </c>
      <c r="E58" s="101">
        <f>SUM(E59:E61)</f>
        <v>87643.34</v>
      </c>
      <c r="F58" s="25">
        <f>(E58/C58)*100</f>
        <v>10.347501770956317</v>
      </c>
    </row>
    <row r="59" spans="1:6" s="1" customFormat="1" ht="11.25" customHeight="1">
      <c r="A59" s="66" t="s">
        <v>151</v>
      </c>
      <c r="B59" s="100">
        <v>345000</v>
      </c>
      <c r="C59" s="104">
        <v>345000</v>
      </c>
      <c r="D59" s="84">
        <v>87643.35</v>
      </c>
      <c r="E59" s="104">
        <v>87643.34</v>
      </c>
      <c r="F59" s="28">
        <f>(E59/C59)*100</f>
        <v>25.403866666666662</v>
      </c>
    </row>
    <row r="60" spans="1:6" s="1" customFormat="1" ht="11.25" customHeight="1">
      <c r="A60" s="66" t="s">
        <v>152</v>
      </c>
      <c r="B60" s="100">
        <v>502000</v>
      </c>
      <c r="C60" s="104">
        <v>502000</v>
      </c>
      <c r="D60" s="84">
        <v>0</v>
      </c>
      <c r="E60" s="104">
        <v>0</v>
      </c>
      <c r="F60" s="28">
        <f>(E60/C60)*100</f>
        <v>0</v>
      </c>
    </row>
    <row r="61" spans="1:6" s="1" customFormat="1" ht="11.25" customHeight="1">
      <c r="A61" s="66" t="s">
        <v>153</v>
      </c>
      <c r="B61" s="100">
        <v>0</v>
      </c>
      <c r="C61" s="104">
        <v>0</v>
      </c>
      <c r="D61" s="84">
        <v>0</v>
      </c>
      <c r="E61" s="104">
        <v>0</v>
      </c>
      <c r="F61" s="28">
        <v>0</v>
      </c>
    </row>
    <row r="62" spans="1:6" s="1" customFormat="1" ht="11.25" customHeight="1">
      <c r="A62" s="93" t="s">
        <v>154</v>
      </c>
      <c r="B62" s="101">
        <f>SUM(B63:B64)</f>
        <v>410000</v>
      </c>
      <c r="C62" s="101">
        <f>SUM(C63:C64)</f>
        <v>410000</v>
      </c>
      <c r="D62" s="101">
        <f>D63</f>
        <v>0</v>
      </c>
      <c r="E62" s="101">
        <f>E63</f>
        <v>0</v>
      </c>
      <c r="F62" s="25">
        <f>(E62/C62)*100</f>
        <v>0</v>
      </c>
    </row>
    <row r="63" spans="1:6" s="1" customFormat="1" ht="11.25" customHeight="1">
      <c r="A63" s="97" t="s">
        <v>155</v>
      </c>
      <c r="B63" s="100">
        <v>410000</v>
      </c>
      <c r="C63" s="104">
        <v>410000</v>
      </c>
      <c r="D63" s="84">
        <v>0</v>
      </c>
      <c r="E63" s="104">
        <v>0</v>
      </c>
      <c r="F63" s="28">
        <f>(E63/C63)*100</f>
        <v>0</v>
      </c>
    </row>
    <row r="64" spans="1:6" s="1" customFormat="1" ht="11.25" customHeight="1">
      <c r="A64" s="98" t="s">
        <v>156</v>
      </c>
      <c r="B64" s="100">
        <v>0</v>
      </c>
      <c r="C64" s="104">
        <v>0</v>
      </c>
      <c r="D64" s="84">
        <v>0</v>
      </c>
      <c r="E64" s="104">
        <v>0</v>
      </c>
      <c r="F64" s="28">
        <v>0</v>
      </c>
    </row>
    <row r="65" spans="1:6" s="1" customFormat="1" ht="11.25" customHeight="1">
      <c r="A65" s="93" t="s">
        <v>157</v>
      </c>
      <c r="B65" s="102">
        <v>0</v>
      </c>
      <c r="C65" s="102">
        <v>0</v>
      </c>
      <c r="D65" s="94">
        <v>0</v>
      </c>
      <c r="E65" s="102">
        <v>0</v>
      </c>
      <c r="F65" s="25">
        <v>0</v>
      </c>
    </row>
    <row r="66" spans="1:6" s="1" customFormat="1" ht="11.25" customHeight="1">
      <c r="A66" s="95" t="s">
        <v>158</v>
      </c>
      <c r="B66" s="103">
        <v>0</v>
      </c>
      <c r="C66" s="103">
        <v>0</v>
      </c>
      <c r="D66" s="96">
        <v>0</v>
      </c>
      <c r="E66" s="103">
        <v>0</v>
      </c>
      <c r="F66" s="53">
        <v>0</v>
      </c>
    </row>
    <row r="67" spans="1:6" s="1" customFormat="1" ht="11.25" customHeight="1">
      <c r="A67" s="95" t="s">
        <v>159</v>
      </c>
      <c r="B67" s="105">
        <f>B56+B58+B62+B65+B66</f>
        <v>1257000</v>
      </c>
      <c r="C67" s="105">
        <f>C56+C58+C62+C65+C66</f>
        <v>1257000</v>
      </c>
      <c r="D67" s="105">
        <f>D56+D58+D62+D65+D66</f>
        <v>87643.35</v>
      </c>
      <c r="E67" s="105">
        <f>E56+E58+E62+E65+E66</f>
        <v>87643.34</v>
      </c>
      <c r="F67" s="106">
        <f>(E67/C67)*100</f>
        <v>6.972421638822593</v>
      </c>
    </row>
    <row r="68" spans="1:6" s="1" customFormat="1" ht="31.5" customHeight="1">
      <c r="A68" s="166" t="s">
        <v>19</v>
      </c>
      <c r="B68" s="166"/>
      <c r="C68" s="166"/>
      <c r="D68" s="166"/>
      <c r="E68" s="166"/>
      <c r="F68" s="166"/>
    </row>
    <row r="69" spans="1:6" s="1" customFormat="1" ht="11.25">
      <c r="A69" s="34"/>
      <c r="B69" s="15" t="s">
        <v>5</v>
      </c>
      <c r="C69" s="15" t="s">
        <v>5</v>
      </c>
      <c r="D69" s="151" t="s">
        <v>6</v>
      </c>
      <c r="E69" s="151"/>
      <c r="F69" s="151"/>
    </row>
    <row r="70" spans="1:6" s="1" customFormat="1" ht="11.25">
      <c r="A70" s="2" t="s">
        <v>20</v>
      </c>
      <c r="B70" s="17" t="s">
        <v>8</v>
      </c>
      <c r="C70" s="17" t="s">
        <v>9</v>
      </c>
      <c r="D70" s="15" t="s">
        <v>10</v>
      </c>
      <c r="E70" s="15" t="s">
        <v>11</v>
      </c>
      <c r="F70" s="18" t="s">
        <v>12</v>
      </c>
    </row>
    <row r="71" spans="1:6" s="1" customFormat="1" ht="11.25">
      <c r="A71" s="19"/>
      <c r="B71" s="20"/>
      <c r="C71" s="21" t="s">
        <v>13</v>
      </c>
      <c r="D71" s="20"/>
      <c r="E71" s="21" t="s">
        <v>14</v>
      </c>
      <c r="F71" s="22" t="s">
        <v>15</v>
      </c>
    </row>
    <row r="72" spans="1:6" s="1" customFormat="1" ht="11.25">
      <c r="A72" s="38" t="s">
        <v>108</v>
      </c>
      <c r="B72" s="24">
        <f>SUM(B73:B78)</f>
        <v>6234000</v>
      </c>
      <c r="C72" s="24">
        <f>SUM(C73:C78)</f>
        <v>6259335.87</v>
      </c>
      <c r="D72" s="24">
        <f>SUM(D73:D78)</f>
        <v>1046290.4000000001</v>
      </c>
      <c r="E72" s="24">
        <f>SUM(E73:E78)</f>
        <v>1046290.4000000001</v>
      </c>
      <c r="F72" s="25">
        <f>(E72/C72)*100</f>
        <v>16.715677537208116</v>
      </c>
    </row>
    <row r="73" spans="1:6" s="1" customFormat="1" ht="11.25">
      <c r="A73" s="5" t="s">
        <v>118</v>
      </c>
      <c r="B73" s="39">
        <v>2400000</v>
      </c>
      <c r="C73" s="39">
        <v>2400000</v>
      </c>
      <c r="D73" s="39">
        <v>430484.95</v>
      </c>
      <c r="E73" s="39">
        <v>430484.95</v>
      </c>
      <c r="F73" s="28">
        <f aca="true" t="shared" si="0" ref="F73:F83">(E73/C73)*100</f>
        <v>17.93687291666667</v>
      </c>
    </row>
    <row r="74" spans="1:6" s="1" customFormat="1" ht="11.25">
      <c r="A74" s="5" t="s">
        <v>109</v>
      </c>
      <c r="B74" s="39">
        <v>3400000</v>
      </c>
      <c r="C74" s="39">
        <v>3400000</v>
      </c>
      <c r="D74" s="39">
        <v>582478.93</v>
      </c>
      <c r="E74" s="39">
        <v>582478.93</v>
      </c>
      <c r="F74" s="28">
        <f t="shared" si="0"/>
        <v>17.13173323529412</v>
      </c>
    </row>
    <row r="75" spans="1:6" s="1" customFormat="1" ht="11.25" customHeight="1">
      <c r="A75" s="5" t="s">
        <v>110</v>
      </c>
      <c r="B75" s="35">
        <v>34000</v>
      </c>
      <c r="C75" s="35">
        <v>59335.87</v>
      </c>
      <c r="D75" s="35">
        <v>5355.26</v>
      </c>
      <c r="E75" s="35">
        <v>5355.26</v>
      </c>
      <c r="F75" s="28">
        <f t="shared" si="0"/>
        <v>9.025333242775407</v>
      </c>
    </row>
    <row r="76" spans="1:6" s="1" customFormat="1" ht="11.25" customHeight="1">
      <c r="A76" s="5" t="s">
        <v>111</v>
      </c>
      <c r="B76" s="35">
        <v>76000</v>
      </c>
      <c r="C76" s="35">
        <v>76000</v>
      </c>
      <c r="D76" s="35">
        <v>10524.69</v>
      </c>
      <c r="E76" s="35">
        <v>10524.69</v>
      </c>
      <c r="F76" s="28">
        <f t="shared" si="0"/>
        <v>13.848276315789473</v>
      </c>
    </row>
    <row r="77" spans="1:6" s="1" customFormat="1" ht="11.25" customHeight="1">
      <c r="A77" s="5" t="s">
        <v>160</v>
      </c>
      <c r="B77" s="35">
        <v>4000</v>
      </c>
      <c r="C77" s="35">
        <v>4000</v>
      </c>
      <c r="D77" s="35">
        <v>125.92</v>
      </c>
      <c r="E77" s="35">
        <v>125.92</v>
      </c>
      <c r="F77" s="28">
        <f t="shared" si="0"/>
        <v>3.148</v>
      </c>
    </row>
    <row r="78" spans="1:6" s="1" customFormat="1" ht="11.25" customHeight="1">
      <c r="A78" s="5" t="s">
        <v>112</v>
      </c>
      <c r="B78" s="35">
        <v>320000</v>
      </c>
      <c r="C78" s="35">
        <v>320000</v>
      </c>
      <c r="D78" s="35">
        <v>17320.65</v>
      </c>
      <c r="E78" s="35">
        <v>17320.65</v>
      </c>
      <c r="F78" s="28">
        <f t="shared" si="0"/>
        <v>5.412703125</v>
      </c>
    </row>
    <row r="79" spans="1:6" s="1" customFormat="1" ht="11.25" customHeight="1">
      <c r="A79" s="23" t="s">
        <v>113</v>
      </c>
      <c r="B79" s="24">
        <f>SUM(B80:B82)</f>
        <v>5815000</v>
      </c>
      <c r="C79" s="24">
        <f>SUM(C80:C82)</f>
        <v>5815000</v>
      </c>
      <c r="D79" s="24">
        <f>SUM(D80:D82)</f>
        <v>1023176.45</v>
      </c>
      <c r="E79" s="24">
        <f>SUM(E80:E82)</f>
        <v>1023176.45</v>
      </c>
      <c r="F79" s="25">
        <f t="shared" si="0"/>
        <v>17.595467755803952</v>
      </c>
    </row>
    <row r="80" spans="1:6" s="1" customFormat="1" ht="11.25" customHeight="1">
      <c r="A80" s="5" t="s">
        <v>114</v>
      </c>
      <c r="B80" s="35">
        <v>5800000</v>
      </c>
      <c r="C80" s="35">
        <v>5800000</v>
      </c>
      <c r="D80" s="35">
        <v>1023176.45</v>
      </c>
      <c r="E80" s="35">
        <v>1023176.45</v>
      </c>
      <c r="F80" s="28">
        <f t="shared" si="0"/>
        <v>17.640973275862066</v>
      </c>
    </row>
    <row r="81" spans="1:6" s="1" customFormat="1" ht="11.25" customHeight="1">
      <c r="A81" s="5" t="s">
        <v>115</v>
      </c>
      <c r="B81" s="35">
        <v>0</v>
      </c>
      <c r="C81" s="35">
        <v>0</v>
      </c>
      <c r="D81" s="35">
        <v>0</v>
      </c>
      <c r="E81" s="35">
        <v>0</v>
      </c>
      <c r="F81" s="28">
        <v>0</v>
      </c>
    </row>
    <row r="82" spans="1:6" s="1" customFormat="1" ht="11.25" customHeight="1">
      <c r="A82" s="6" t="s">
        <v>116</v>
      </c>
      <c r="B82" s="35">
        <v>15000</v>
      </c>
      <c r="C82" s="35">
        <v>15000</v>
      </c>
      <c r="D82" s="35">
        <v>0</v>
      </c>
      <c r="E82" s="35">
        <v>0</v>
      </c>
      <c r="F82" s="28">
        <v>0</v>
      </c>
    </row>
    <row r="83" spans="1:6" s="1" customFormat="1" ht="11.25" customHeight="1">
      <c r="A83" s="40" t="s">
        <v>117</v>
      </c>
      <c r="B83" s="41">
        <f>B80-B72</f>
        <v>-434000</v>
      </c>
      <c r="C83" s="41">
        <f>C80-C72</f>
        <v>-459335.8700000001</v>
      </c>
      <c r="D83" s="41">
        <f>D80-D72</f>
        <v>-23113.950000000186</v>
      </c>
      <c r="E83" s="41">
        <f>E80-E72</f>
        <v>-23113.950000000186</v>
      </c>
      <c r="F83" s="33">
        <f t="shared" si="0"/>
        <v>5.032036796952126</v>
      </c>
    </row>
    <row r="84" spans="1:6" s="1" customFormat="1" ht="11.25" customHeight="1">
      <c r="A84" s="167" t="s">
        <v>47</v>
      </c>
      <c r="B84" s="167"/>
      <c r="C84" s="167"/>
      <c r="D84" s="167"/>
      <c r="E84" s="167"/>
      <c r="F84" s="167"/>
    </row>
    <row r="85" spans="1:6" s="1" customFormat="1" ht="11.25" customHeight="1">
      <c r="A85" s="168" t="s">
        <v>48</v>
      </c>
      <c r="B85" s="168"/>
      <c r="C85" s="168"/>
      <c r="D85" s="168"/>
      <c r="E85" s="168"/>
      <c r="F85" s="168"/>
    </row>
    <row r="86" spans="1:6" s="1" customFormat="1" ht="11.25" customHeight="1">
      <c r="A86" s="34"/>
      <c r="B86" s="15" t="s">
        <v>21</v>
      </c>
      <c r="C86" s="15" t="s">
        <v>21</v>
      </c>
      <c r="D86" s="117" t="s">
        <v>22</v>
      </c>
      <c r="E86" s="117"/>
      <c r="F86" s="117"/>
    </row>
    <row r="87" spans="1:6" s="1" customFormat="1" ht="11.25" customHeight="1">
      <c r="A87" s="2" t="s">
        <v>23</v>
      </c>
      <c r="B87" s="17" t="s">
        <v>8</v>
      </c>
      <c r="C87" s="17" t="s">
        <v>9</v>
      </c>
      <c r="D87" s="15" t="s">
        <v>10</v>
      </c>
      <c r="E87" s="15" t="s">
        <v>11</v>
      </c>
      <c r="F87" s="18" t="s">
        <v>12</v>
      </c>
    </row>
    <row r="88" spans="1:6" s="1" customFormat="1" ht="11.25" customHeight="1">
      <c r="A88" s="19"/>
      <c r="B88" s="20"/>
      <c r="C88" s="21" t="s">
        <v>24</v>
      </c>
      <c r="D88" s="20"/>
      <c r="E88" s="21" t="s">
        <v>25</v>
      </c>
      <c r="F88" s="22" t="s">
        <v>26</v>
      </c>
    </row>
    <row r="89" spans="1:6" s="1" customFormat="1" ht="11.25" customHeight="1">
      <c r="A89" s="38" t="s">
        <v>49</v>
      </c>
      <c r="B89" s="42">
        <f>SUM(B90:B91)</f>
        <v>3794000</v>
      </c>
      <c r="C89" s="42">
        <f>SUM(C90:C91)</f>
        <v>3794000</v>
      </c>
      <c r="D89" s="42">
        <f>SUM(D90:D91)</f>
        <v>498597.67000000004</v>
      </c>
      <c r="E89" s="42">
        <f>SUM(E90:E91)</f>
        <v>498597.67000000004</v>
      </c>
      <c r="F89" s="25">
        <f aca="true" t="shared" si="1" ref="F89:F95">(E89/C89)*100</f>
        <v>13.14174143384291</v>
      </c>
    </row>
    <row r="90" spans="1:9" s="1" customFormat="1" ht="11.25" customHeight="1">
      <c r="A90" s="5" t="s">
        <v>50</v>
      </c>
      <c r="B90" s="43">
        <v>1638000</v>
      </c>
      <c r="C90" s="43">
        <v>1638000</v>
      </c>
      <c r="D90" s="43">
        <v>184012.29</v>
      </c>
      <c r="E90" s="43">
        <v>184012.29</v>
      </c>
      <c r="F90" s="28">
        <f t="shared" si="1"/>
        <v>11.23396153846154</v>
      </c>
      <c r="G90" s="61"/>
      <c r="H90" s="61"/>
      <c r="I90" s="4"/>
    </row>
    <row r="91" spans="1:9" s="1" customFormat="1" ht="11.25" customHeight="1">
      <c r="A91" s="5" t="s">
        <v>51</v>
      </c>
      <c r="B91" s="43">
        <v>2156000</v>
      </c>
      <c r="C91" s="43">
        <v>2156000</v>
      </c>
      <c r="D91" s="43">
        <v>314585.38</v>
      </c>
      <c r="E91" s="43">
        <v>314585.38</v>
      </c>
      <c r="F91" s="28">
        <f t="shared" si="1"/>
        <v>14.591158627087196</v>
      </c>
      <c r="G91" s="61"/>
      <c r="H91" s="61"/>
      <c r="I91" s="4"/>
    </row>
    <row r="92" spans="1:6" s="1" customFormat="1" ht="11.25" customHeight="1">
      <c r="A92" s="23" t="s">
        <v>52</v>
      </c>
      <c r="B92" s="44">
        <f>SUM(B93:B94)</f>
        <v>1835000</v>
      </c>
      <c r="C92" s="44">
        <f>SUM(C93:C94)</f>
        <v>1863240</v>
      </c>
      <c r="D92" s="44">
        <f>SUM(D93:D94)</f>
        <v>206801.83</v>
      </c>
      <c r="E92" s="44">
        <f>SUM(E93:E94)</f>
        <v>206801.83</v>
      </c>
      <c r="F92" s="28">
        <f t="shared" si="1"/>
        <v>11.099044138167923</v>
      </c>
    </row>
    <row r="93" spans="1:6" s="1" customFormat="1" ht="11.25" customHeight="1">
      <c r="A93" s="5" t="s">
        <v>53</v>
      </c>
      <c r="B93" s="43">
        <v>0</v>
      </c>
      <c r="C93" s="43">
        <v>0</v>
      </c>
      <c r="D93" s="43">
        <v>0</v>
      </c>
      <c r="E93" s="43">
        <v>0</v>
      </c>
      <c r="F93" s="28">
        <v>0</v>
      </c>
    </row>
    <row r="94" spans="1:6" s="1" customFormat="1" ht="11.25" customHeight="1">
      <c r="A94" s="6" t="s">
        <v>54</v>
      </c>
      <c r="B94" s="45">
        <v>1835000</v>
      </c>
      <c r="C94" s="45">
        <v>1863240</v>
      </c>
      <c r="D94" s="45">
        <v>206801.83</v>
      </c>
      <c r="E94" s="45">
        <v>206801.83</v>
      </c>
      <c r="F94" s="28">
        <f t="shared" si="1"/>
        <v>11.099044138167923</v>
      </c>
    </row>
    <row r="95" spans="1:6" s="1" customFormat="1" ht="11.25" customHeight="1">
      <c r="A95" s="46" t="s">
        <v>62</v>
      </c>
      <c r="B95" s="47">
        <f>B89+B92</f>
        <v>5629000</v>
      </c>
      <c r="C95" s="47">
        <f>C89+C92</f>
        <v>5657240</v>
      </c>
      <c r="D95" s="47">
        <f>D89+D92</f>
        <v>705399.5</v>
      </c>
      <c r="E95" s="47">
        <f>E89+E92</f>
        <v>705399.5</v>
      </c>
      <c r="F95" s="65">
        <f t="shared" si="1"/>
        <v>12.468968967199553</v>
      </c>
    </row>
    <row r="96" spans="1:6" s="1" customFormat="1" ht="22.5" customHeight="1">
      <c r="A96" s="142" t="s">
        <v>55</v>
      </c>
      <c r="B96" s="152"/>
      <c r="C96" s="152"/>
      <c r="D96" s="152"/>
      <c r="E96" s="153"/>
      <c r="F96" s="67" t="s">
        <v>29</v>
      </c>
    </row>
    <row r="97" spans="1:6" s="1" customFormat="1" ht="11.25" customHeight="1">
      <c r="A97" s="135" t="s">
        <v>56</v>
      </c>
      <c r="B97" s="154"/>
      <c r="C97" s="154"/>
      <c r="D97" s="154"/>
      <c r="E97" s="155"/>
      <c r="F97" s="68">
        <v>0</v>
      </c>
    </row>
    <row r="98" spans="1:6" s="1" customFormat="1" ht="11.25" customHeight="1">
      <c r="A98" s="135" t="s">
        <v>57</v>
      </c>
      <c r="B98" s="154"/>
      <c r="C98" s="154"/>
      <c r="D98" s="154"/>
      <c r="E98" s="155"/>
      <c r="F98" s="69">
        <v>0</v>
      </c>
    </row>
    <row r="99" spans="1:6" s="1" customFormat="1" ht="11.25" customHeight="1">
      <c r="A99" s="124" t="s">
        <v>58</v>
      </c>
      <c r="B99" s="156"/>
      <c r="C99" s="156"/>
      <c r="D99" s="156"/>
      <c r="E99" s="157"/>
      <c r="F99" s="70">
        <f>F97+F98</f>
        <v>0</v>
      </c>
    </row>
    <row r="100" spans="1:6" s="1" customFormat="1" ht="11.25" customHeight="1">
      <c r="A100" s="140" t="s">
        <v>63</v>
      </c>
      <c r="B100" s="140"/>
      <c r="C100" s="140"/>
      <c r="D100" s="140"/>
      <c r="E100" s="141"/>
      <c r="F100" s="71">
        <f>((E89-F99)/(E79)*100)</f>
        <v>48.73037001584625</v>
      </c>
    </row>
    <row r="101" spans="1:6" s="1" customFormat="1" ht="11.25" customHeight="1">
      <c r="A101" s="142" t="s">
        <v>59</v>
      </c>
      <c r="B101" s="142"/>
      <c r="C101" s="142"/>
      <c r="D101" s="143"/>
      <c r="E101" s="144" t="s">
        <v>29</v>
      </c>
      <c r="F101" s="145"/>
    </row>
    <row r="102" spans="1:6" s="1" customFormat="1" ht="11.25" customHeight="1">
      <c r="A102" s="161" t="s">
        <v>60</v>
      </c>
      <c r="B102" s="162"/>
      <c r="C102" s="162"/>
      <c r="D102" s="163"/>
      <c r="E102" s="164">
        <v>0</v>
      </c>
      <c r="F102" s="165"/>
    </row>
    <row r="103" spans="1:6" s="1" customFormat="1" ht="11.25" customHeight="1">
      <c r="A103" s="161" t="s">
        <v>61</v>
      </c>
      <c r="B103" s="162"/>
      <c r="C103" s="162"/>
      <c r="D103" s="163"/>
      <c r="E103" s="164">
        <v>0</v>
      </c>
      <c r="F103" s="165"/>
    </row>
    <row r="104" spans="1:6" s="1" customFormat="1" ht="31.5" customHeight="1">
      <c r="A104" s="119" t="s">
        <v>64</v>
      </c>
      <c r="B104" s="120"/>
      <c r="C104" s="120"/>
      <c r="D104" s="120"/>
      <c r="E104" s="120"/>
      <c r="F104" s="120"/>
    </row>
    <row r="105" spans="1:6" s="1" customFormat="1" ht="11.25" customHeight="1">
      <c r="A105" s="48"/>
      <c r="B105" s="15" t="s">
        <v>5</v>
      </c>
      <c r="C105" s="15" t="s">
        <v>5</v>
      </c>
      <c r="D105" s="151" t="s">
        <v>6</v>
      </c>
      <c r="E105" s="151"/>
      <c r="F105" s="151"/>
    </row>
    <row r="106" spans="1:6" s="1" customFormat="1" ht="11.25" customHeight="1">
      <c r="A106" s="49" t="s">
        <v>27</v>
      </c>
      <c r="B106" s="17" t="s">
        <v>8</v>
      </c>
      <c r="C106" s="17" t="s">
        <v>9</v>
      </c>
      <c r="D106" s="15" t="s">
        <v>10</v>
      </c>
      <c r="E106" s="15" t="s">
        <v>11</v>
      </c>
      <c r="F106" s="18" t="s">
        <v>12</v>
      </c>
    </row>
    <row r="107" spans="1:6" s="1" customFormat="1" ht="11.25" customHeight="1">
      <c r="A107" s="46"/>
      <c r="B107" s="20"/>
      <c r="C107" s="21" t="s">
        <v>13</v>
      </c>
      <c r="D107" s="20"/>
      <c r="E107" s="21" t="s">
        <v>14</v>
      </c>
      <c r="F107" s="22" t="s">
        <v>15</v>
      </c>
    </row>
    <row r="108" spans="1:6" s="1" customFormat="1" ht="11.25" customHeight="1">
      <c r="A108" s="36" t="s">
        <v>65</v>
      </c>
      <c r="B108" s="47">
        <f>B52*0.25</f>
        <v>8373500</v>
      </c>
      <c r="C108" s="47">
        <f>C52*0.25</f>
        <v>8373500</v>
      </c>
      <c r="D108" s="47">
        <f>D52*0.25</f>
        <v>1379244.5725</v>
      </c>
      <c r="E108" s="47">
        <f>E52*0.25</f>
        <v>1379244.5725</v>
      </c>
      <c r="F108" s="50">
        <f>(E108/C108)*100</f>
        <v>16.47154203737983</v>
      </c>
    </row>
    <row r="109" spans="1:6" s="1" customFormat="1" ht="11.25" customHeight="1">
      <c r="A109" s="34"/>
      <c r="B109" s="15" t="s">
        <v>21</v>
      </c>
      <c r="C109" s="15" t="s">
        <v>21</v>
      </c>
      <c r="D109" s="117" t="s">
        <v>22</v>
      </c>
      <c r="E109" s="117"/>
      <c r="F109" s="117"/>
    </row>
    <row r="110" spans="1:6" s="1" customFormat="1" ht="11.25" customHeight="1">
      <c r="A110" s="2" t="s">
        <v>28</v>
      </c>
      <c r="B110" s="17" t="s">
        <v>8</v>
      </c>
      <c r="C110" s="17" t="s">
        <v>9</v>
      </c>
      <c r="D110" s="15" t="s">
        <v>10</v>
      </c>
      <c r="E110" s="15" t="s">
        <v>11</v>
      </c>
      <c r="F110" s="18" t="s">
        <v>12</v>
      </c>
    </row>
    <row r="111" spans="1:6" s="1" customFormat="1" ht="11.25" customHeight="1">
      <c r="A111" s="51"/>
      <c r="B111" s="24"/>
      <c r="C111" s="17" t="s">
        <v>24</v>
      </c>
      <c r="D111" s="24"/>
      <c r="E111" s="17" t="s">
        <v>25</v>
      </c>
      <c r="F111" s="64" t="s">
        <v>26</v>
      </c>
    </row>
    <row r="112" spans="1:6" s="1" customFormat="1" ht="11.25" customHeight="1">
      <c r="A112" s="38" t="s">
        <v>66</v>
      </c>
      <c r="B112" s="42">
        <f>SUM(B113:B114)</f>
        <v>3519000</v>
      </c>
      <c r="C112" s="42">
        <f>SUM(C113:C114)</f>
        <v>3571966</v>
      </c>
      <c r="D112" s="42">
        <f>SUM(D113:D114)</f>
        <v>424598.14</v>
      </c>
      <c r="E112" s="42">
        <f>SUM(E113:E114)</f>
        <v>424598.14</v>
      </c>
      <c r="F112" s="25">
        <f aca="true" t="shared" si="2" ref="F112:F121">(E112/C112)*100</f>
        <v>11.886959170384042</v>
      </c>
    </row>
    <row r="113" spans="1:6" s="1" customFormat="1" ht="11.25" customHeight="1">
      <c r="A113" s="5" t="s">
        <v>67</v>
      </c>
      <c r="B113" s="43">
        <v>1638000</v>
      </c>
      <c r="C113" s="43">
        <v>1638000</v>
      </c>
      <c r="D113" s="43">
        <v>184012.29</v>
      </c>
      <c r="E113" s="43">
        <v>184012.29</v>
      </c>
      <c r="F113" s="28">
        <f t="shared" si="2"/>
        <v>11.23396153846154</v>
      </c>
    </row>
    <row r="114" spans="1:6" s="1" customFormat="1" ht="11.25" customHeight="1">
      <c r="A114" s="5" t="s">
        <v>68</v>
      </c>
      <c r="B114" s="52">
        <v>1881000</v>
      </c>
      <c r="C114" s="43">
        <v>1933966</v>
      </c>
      <c r="D114" s="43">
        <v>240585.85</v>
      </c>
      <c r="E114" s="43">
        <v>240585.85</v>
      </c>
      <c r="F114" s="28">
        <f t="shared" si="2"/>
        <v>12.440024798781364</v>
      </c>
    </row>
    <row r="115" spans="1:6" s="1" customFormat="1" ht="11.25" customHeight="1">
      <c r="A115" s="23" t="s">
        <v>69</v>
      </c>
      <c r="B115" s="44">
        <f>SUM(B116:B117)</f>
        <v>4038000</v>
      </c>
      <c r="C115" s="44">
        <f>SUM(C116:C117)</f>
        <v>4081443</v>
      </c>
      <c r="D115" s="44">
        <f>SUM(D116:D117)</f>
        <v>522752.85000000003</v>
      </c>
      <c r="E115" s="44">
        <f>SUM(E116:E117)</f>
        <v>522752.85000000003</v>
      </c>
      <c r="F115" s="25">
        <f t="shared" si="2"/>
        <v>12.808039950576305</v>
      </c>
    </row>
    <row r="116" spans="1:6" s="1" customFormat="1" ht="11.25" customHeight="1">
      <c r="A116" s="5" t="s">
        <v>70</v>
      </c>
      <c r="B116" s="43">
        <v>3991000</v>
      </c>
      <c r="C116" s="43">
        <v>4019240</v>
      </c>
      <c r="D116" s="43">
        <v>521387.21</v>
      </c>
      <c r="E116" s="43">
        <v>521387.21</v>
      </c>
      <c r="F116" s="28">
        <f t="shared" si="2"/>
        <v>12.972283566047313</v>
      </c>
    </row>
    <row r="117" spans="1:6" s="1" customFormat="1" ht="11.25" customHeight="1">
      <c r="A117" s="5" t="s">
        <v>71</v>
      </c>
      <c r="B117" s="52">
        <v>47000</v>
      </c>
      <c r="C117" s="43">
        <v>62203</v>
      </c>
      <c r="D117" s="43">
        <v>1365.64</v>
      </c>
      <c r="E117" s="43">
        <v>1365.64</v>
      </c>
      <c r="F117" s="28">
        <f t="shared" si="2"/>
        <v>2.1954568107647545</v>
      </c>
    </row>
    <row r="118" spans="1:6" s="1" customFormat="1" ht="11.25" customHeight="1">
      <c r="A118" s="23" t="s">
        <v>72</v>
      </c>
      <c r="B118" s="54">
        <v>160000</v>
      </c>
      <c r="C118" s="44">
        <v>160000</v>
      </c>
      <c r="D118" s="44">
        <v>0</v>
      </c>
      <c r="E118" s="44">
        <v>0</v>
      </c>
      <c r="F118" s="25">
        <f t="shared" si="2"/>
        <v>0</v>
      </c>
    </row>
    <row r="119" spans="1:6" s="1" customFormat="1" ht="11.25" customHeight="1">
      <c r="A119" s="23" t="s">
        <v>73</v>
      </c>
      <c r="B119" s="54">
        <v>289000</v>
      </c>
      <c r="C119" s="44">
        <v>295500</v>
      </c>
      <c r="D119" s="44">
        <v>41100.99</v>
      </c>
      <c r="E119" s="44">
        <v>41100.99</v>
      </c>
      <c r="F119" s="25">
        <f t="shared" si="2"/>
        <v>13.908964467005076</v>
      </c>
    </row>
    <row r="120" spans="1:6" s="1" customFormat="1" ht="11.25" customHeight="1">
      <c r="A120" s="23" t="s">
        <v>74</v>
      </c>
      <c r="B120" s="54">
        <v>0</v>
      </c>
      <c r="C120" s="44">
        <v>0</v>
      </c>
      <c r="D120" s="44">
        <v>0</v>
      </c>
      <c r="E120" s="44">
        <v>0</v>
      </c>
      <c r="F120" s="25">
        <v>0</v>
      </c>
    </row>
    <row r="121" spans="1:6" s="1" customFormat="1" ht="11.25" customHeight="1">
      <c r="A121" s="46" t="s">
        <v>75</v>
      </c>
      <c r="B121" s="55">
        <v>963000</v>
      </c>
      <c r="C121" s="47">
        <v>963000</v>
      </c>
      <c r="D121" s="47">
        <v>108717.62</v>
      </c>
      <c r="E121" s="47">
        <v>108817.62</v>
      </c>
      <c r="F121" s="25">
        <f t="shared" si="2"/>
        <v>11.299856697819315</v>
      </c>
    </row>
    <row r="122" spans="1:6" s="1" customFormat="1" ht="22.5" customHeight="1">
      <c r="A122" s="36" t="s">
        <v>76</v>
      </c>
      <c r="B122" s="37">
        <f>SUM(B112+B115+B118+B119+B120+B121)</f>
        <v>8969000</v>
      </c>
      <c r="C122" s="37">
        <f>SUM(C112+C115+C118+C119+C120+C121)</f>
        <v>9071909</v>
      </c>
      <c r="D122" s="37">
        <f>SUM(D112+D115+D118+D119+D120+D121)</f>
        <v>1097169.6</v>
      </c>
      <c r="E122" s="37">
        <f>SUM(E112+E115+E118+E119+E120+E121)</f>
        <v>1097269.6</v>
      </c>
      <c r="F122" s="56">
        <f>(E122/C122)*100</f>
        <v>12.095244782547974</v>
      </c>
    </row>
    <row r="123" spans="1:6" s="1" customFormat="1" ht="11.25" customHeight="1">
      <c r="A123" s="147"/>
      <c r="B123" s="147"/>
      <c r="C123" s="147"/>
      <c r="D123" s="147"/>
      <c r="E123" s="148"/>
      <c r="F123" s="148"/>
    </row>
    <row r="124" spans="1:6" s="1" customFormat="1" ht="11.25" customHeight="1">
      <c r="A124" s="149" t="s">
        <v>77</v>
      </c>
      <c r="B124" s="149"/>
      <c r="C124" s="149"/>
      <c r="D124" s="149"/>
      <c r="E124" s="173" t="s">
        <v>29</v>
      </c>
      <c r="F124" s="173"/>
    </row>
    <row r="125" spans="1:6" s="1" customFormat="1" ht="11.25" customHeight="1">
      <c r="A125" s="139"/>
      <c r="B125" s="139"/>
      <c r="C125" s="139"/>
      <c r="D125" s="139"/>
      <c r="E125" s="146"/>
      <c r="F125" s="146"/>
    </row>
    <row r="126" spans="1:6" s="1" customFormat="1" ht="11.25" customHeight="1">
      <c r="A126" s="134" t="s">
        <v>78</v>
      </c>
      <c r="B126" s="134"/>
      <c r="C126" s="134"/>
      <c r="D126" s="134"/>
      <c r="E126" s="116">
        <f>E83</f>
        <v>-23113.950000000186</v>
      </c>
      <c r="F126" s="116"/>
    </row>
    <row r="127" spans="1:6" s="1" customFormat="1" ht="11.25" customHeight="1">
      <c r="A127" s="135" t="s">
        <v>79</v>
      </c>
      <c r="B127" s="136"/>
      <c r="C127" s="136"/>
      <c r="D127" s="137"/>
      <c r="E127" s="169">
        <v>0</v>
      </c>
      <c r="F127" s="170"/>
    </row>
    <row r="128" spans="1:6" s="1" customFormat="1" ht="11.25" customHeight="1">
      <c r="A128" s="135" t="s">
        <v>80</v>
      </c>
      <c r="B128" s="136"/>
      <c r="C128" s="136"/>
      <c r="D128" s="137"/>
      <c r="E128" s="171">
        <v>0</v>
      </c>
      <c r="F128" s="172"/>
    </row>
    <row r="129" spans="1:6" s="1" customFormat="1" ht="11.25" customHeight="1">
      <c r="A129" s="138" t="s">
        <v>81</v>
      </c>
      <c r="B129" s="136"/>
      <c r="C129" s="136"/>
      <c r="D129" s="137"/>
      <c r="E129" s="171">
        <v>0</v>
      </c>
      <c r="F129" s="172"/>
    </row>
    <row r="130" spans="1:6" s="1" customFormat="1" ht="11.25" customHeight="1">
      <c r="A130" s="138" t="s">
        <v>82</v>
      </c>
      <c r="B130" s="136"/>
      <c r="C130" s="136"/>
      <c r="D130" s="137"/>
      <c r="E130" s="171">
        <v>0</v>
      </c>
      <c r="F130" s="172"/>
    </row>
    <row r="131" spans="1:6" s="1" customFormat="1" ht="11.25" customHeight="1">
      <c r="A131" s="135" t="s">
        <v>83</v>
      </c>
      <c r="B131" s="136"/>
      <c r="C131" s="136"/>
      <c r="D131" s="137"/>
      <c r="E131" s="171">
        <v>0</v>
      </c>
      <c r="F131" s="172"/>
    </row>
    <row r="132" spans="1:6" s="1" customFormat="1" ht="11.25" customHeight="1">
      <c r="A132" s="135" t="s">
        <v>84</v>
      </c>
      <c r="B132" s="136"/>
      <c r="C132" s="136"/>
      <c r="D132" s="137"/>
      <c r="E132" s="177">
        <v>0</v>
      </c>
      <c r="F132" s="178"/>
    </row>
    <row r="133" spans="1:6" s="1" customFormat="1" ht="11.25" customHeight="1">
      <c r="A133" s="124" t="s">
        <v>85</v>
      </c>
      <c r="B133" s="125"/>
      <c r="C133" s="125"/>
      <c r="D133" s="126"/>
      <c r="E133" s="164">
        <f>SUM(E126:E132)</f>
        <v>-23113.950000000186</v>
      </c>
      <c r="F133" s="179"/>
    </row>
    <row r="134" spans="1:6" s="1" customFormat="1" ht="11.25" customHeight="1">
      <c r="A134" s="124" t="s">
        <v>168</v>
      </c>
      <c r="B134" s="125"/>
      <c r="C134" s="125"/>
      <c r="D134" s="126"/>
      <c r="E134" s="180">
        <f>(E112+E115+E121)-E133</f>
        <v>1079282.56</v>
      </c>
      <c r="F134" s="181"/>
    </row>
    <row r="135" spans="1:6" s="1" customFormat="1" ht="22.5" customHeight="1">
      <c r="A135" s="134" t="s">
        <v>86</v>
      </c>
      <c r="B135" s="134"/>
      <c r="C135" s="134"/>
      <c r="D135" s="134"/>
      <c r="E135" s="116">
        <f>((E134)/(E52)*100)</f>
        <v>19.562929257058943</v>
      </c>
      <c r="F135" s="116"/>
    </row>
    <row r="136" spans="1:6" s="1" customFormat="1" ht="22.5" customHeight="1">
      <c r="A136" s="119" t="s">
        <v>87</v>
      </c>
      <c r="B136" s="120"/>
      <c r="C136" s="120"/>
      <c r="D136" s="120"/>
      <c r="E136" s="120"/>
      <c r="F136" s="120"/>
    </row>
    <row r="137" spans="1:6" s="1" customFormat="1" ht="11.25" customHeight="1">
      <c r="A137" s="14"/>
      <c r="B137" s="15" t="s">
        <v>21</v>
      </c>
      <c r="C137" s="15" t="s">
        <v>21</v>
      </c>
      <c r="D137" s="117" t="s">
        <v>22</v>
      </c>
      <c r="E137" s="117"/>
      <c r="F137" s="117"/>
    </row>
    <row r="138" spans="1:6" s="1" customFormat="1" ht="11.25" customHeight="1">
      <c r="A138" s="72" t="s">
        <v>88</v>
      </c>
      <c r="B138" s="17" t="s">
        <v>8</v>
      </c>
      <c r="C138" s="17" t="s">
        <v>9</v>
      </c>
      <c r="D138" s="15" t="s">
        <v>10</v>
      </c>
      <c r="E138" s="15" t="s">
        <v>11</v>
      </c>
      <c r="F138" s="18" t="s">
        <v>12</v>
      </c>
    </row>
    <row r="139" spans="1:6" s="1" customFormat="1" ht="11.25" customHeight="1">
      <c r="A139" s="73" t="s">
        <v>89</v>
      </c>
      <c r="B139" s="20"/>
      <c r="C139" s="21" t="s">
        <v>24</v>
      </c>
      <c r="D139" s="20"/>
      <c r="E139" s="21" t="s">
        <v>25</v>
      </c>
      <c r="F139" s="22" t="s">
        <v>26</v>
      </c>
    </row>
    <row r="140" spans="1:6" s="1" customFormat="1" ht="11.25" customHeight="1">
      <c r="A140" s="74" t="s">
        <v>90</v>
      </c>
      <c r="B140" s="27">
        <v>0</v>
      </c>
      <c r="C140" s="35">
        <v>0</v>
      </c>
      <c r="D140" s="35">
        <v>0</v>
      </c>
      <c r="E140" s="35">
        <v>0</v>
      </c>
      <c r="F140" s="28">
        <v>0</v>
      </c>
    </row>
    <row r="141" spans="1:6" s="1" customFormat="1" ht="11.25" customHeight="1">
      <c r="A141" s="74" t="s">
        <v>91</v>
      </c>
      <c r="B141" s="27">
        <v>0</v>
      </c>
      <c r="C141" s="35">
        <v>0</v>
      </c>
      <c r="D141" s="35">
        <v>0</v>
      </c>
      <c r="E141" s="35">
        <v>0</v>
      </c>
      <c r="F141" s="28">
        <v>0</v>
      </c>
    </row>
    <row r="142" spans="1:6" s="1" customFormat="1" ht="11.25" customHeight="1">
      <c r="A142" s="74" t="s">
        <v>92</v>
      </c>
      <c r="B142" s="27">
        <v>345000</v>
      </c>
      <c r="C142" s="35">
        <v>345000</v>
      </c>
      <c r="D142" s="35">
        <v>0</v>
      </c>
      <c r="E142" s="35">
        <v>0</v>
      </c>
      <c r="F142" s="28">
        <v>0</v>
      </c>
    </row>
    <row r="143" spans="1:6" s="1" customFormat="1" ht="11.25" customHeight="1">
      <c r="A143" s="74" t="s">
        <v>93</v>
      </c>
      <c r="B143" s="27">
        <v>0</v>
      </c>
      <c r="C143" s="35">
        <v>0</v>
      </c>
      <c r="D143" s="35">
        <v>0</v>
      </c>
      <c r="E143" s="35">
        <v>0</v>
      </c>
      <c r="F143" s="28">
        <v>0</v>
      </c>
    </row>
    <row r="144" spans="1:6" s="1" customFormat="1" ht="11.25" customHeight="1">
      <c r="A144" s="75" t="s">
        <v>94</v>
      </c>
      <c r="B144" s="27">
        <v>0</v>
      </c>
      <c r="C144" s="27">
        <v>0</v>
      </c>
      <c r="D144" s="27">
        <v>0</v>
      </c>
      <c r="E144" s="27">
        <v>0</v>
      </c>
      <c r="F144" s="28">
        <v>0</v>
      </c>
    </row>
    <row r="145" spans="1:6" s="1" customFormat="1" ht="25.5" customHeight="1">
      <c r="A145" s="76" t="s">
        <v>170</v>
      </c>
      <c r="B145" s="77">
        <f>B122+B142</f>
        <v>9314000</v>
      </c>
      <c r="C145" s="77">
        <f>C122+C142</f>
        <v>9416909</v>
      </c>
      <c r="D145" s="77">
        <f>D122+D142</f>
        <v>1097169.6</v>
      </c>
      <c r="E145" s="77">
        <f>E122+E142</f>
        <v>1097269.6</v>
      </c>
      <c r="F145" s="65">
        <f>(E145/C145)*100</f>
        <v>11.652120669319412</v>
      </c>
    </row>
    <row r="146" spans="1:6" s="1" customFormat="1" ht="24.75" customHeight="1">
      <c r="A146" s="118"/>
      <c r="B146" s="118"/>
      <c r="C146" s="118"/>
      <c r="D146" s="118"/>
      <c r="E146" s="118"/>
      <c r="F146" s="118"/>
    </row>
    <row r="147" spans="1:6" s="1" customFormat="1" ht="11.25" customHeight="1">
      <c r="A147" s="121" t="s">
        <v>30</v>
      </c>
      <c r="B147" s="122" t="s">
        <v>16</v>
      </c>
      <c r="C147" s="122"/>
      <c r="D147" s="123"/>
      <c r="E147" s="123"/>
      <c r="F147" s="123"/>
    </row>
    <row r="148" spans="1:6" s="1" customFormat="1" ht="11.25" customHeight="1">
      <c r="A148" s="121"/>
      <c r="B148" s="129" t="s">
        <v>31</v>
      </c>
      <c r="C148" s="129"/>
      <c r="D148" s="130" t="s">
        <v>32</v>
      </c>
      <c r="E148" s="130"/>
      <c r="F148" s="130"/>
    </row>
    <row r="149" spans="1:6" s="1" customFormat="1" ht="11.25" customHeight="1">
      <c r="A149" s="121"/>
      <c r="B149" s="131" t="s">
        <v>16</v>
      </c>
      <c r="C149" s="131"/>
      <c r="D149" s="132"/>
      <c r="E149" s="132"/>
      <c r="F149" s="132"/>
    </row>
    <row r="150" spans="1:6" s="1" customFormat="1" ht="19.5" customHeight="1">
      <c r="A150" s="7" t="s">
        <v>95</v>
      </c>
      <c r="B150" s="133">
        <v>0</v>
      </c>
      <c r="C150" s="133"/>
      <c r="D150" s="111">
        <v>0</v>
      </c>
      <c r="E150" s="111"/>
      <c r="F150" s="111"/>
    </row>
    <row r="151" spans="1:6" s="1" customFormat="1" ht="11.25" customHeight="1">
      <c r="A151" s="8"/>
      <c r="B151" s="57"/>
      <c r="C151" s="57"/>
      <c r="D151" s="57"/>
      <c r="E151" s="57"/>
      <c r="F151" s="9"/>
    </row>
    <row r="152" spans="1:6" s="1" customFormat="1" ht="11.25" customHeight="1">
      <c r="A152" s="112" t="s">
        <v>33</v>
      </c>
      <c r="B152" s="112"/>
      <c r="C152" s="112"/>
      <c r="D152" s="112"/>
      <c r="E152" s="78" t="s">
        <v>19</v>
      </c>
      <c r="F152" s="80" t="s">
        <v>101</v>
      </c>
    </row>
    <row r="153" spans="1:6" s="1" customFormat="1" ht="11.25" customHeight="1">
      <c r="A153" s="112"/>
      <c r="B153" s="112"/>
      <c r="C153" s="112"/>
      <c r="D153" s="112"/>
      <c r="E153" s="79" t="s">
        <v>102</v>
      </c>
      <c r="F153" s="85"/>
    </row>
    <row r="154" spans="1:6" s="1" customFormat="1" ht="11.25" customHeight="1">
      <c r="A154" s="10" t="s">
        <v>96</v>
      </c>
      <c r="B154" s="57"/>
      <c r="C154" s="57"/>
      <c r="D154" s="58"/>
      <c r="E154" s="81">
        <v>23.45</v>
      </c>
      <c r="F154" s="86">
        <v>0</v>
      </c>
    </row>
    <row r="155" spans="1:8" s="1" customFormat="1" ht="11.25" customHeight="1">
      <c r="A155" s="113" t="s">
        <v>97</v>
      </c>
      <c r="B155" s="113"/>
      <c r="C155" s="113"/>
      <c r="D155" s="113"/>
      <c r="E155" s="82">
        <v>1023176.45</v>
      </c>
      <c r="F155" s="87">
        <v>0</v>
      </c>
      <c r="G155" s="174"/>
      <c r="H155" s="175"/>
    </row>
    <row r="156" spans="1:8" s="1" customFormat="1" ht="11.25" customHeight="1">
      <c r="A156" s="113" t="s">
        <v>98</v>
      </c>
      <c r="B156" s="113"/>
      <c r="C156" s="113"/>
      <c r="D156" s="113"/>
      <c r="E156" s="82">
        <f>(E154+E155+E157)-E158</f>
        <v>499456.6099999999</v>
      </c>
      <c r="F156" s="82">
        <v>0</v>
      </c>
      <c r="G156" s="174"/>
      <c r="H156" s="175"/>
    </row>
    <row r="157" spans="1:8" s="1" customFormat="1" ht="11.25" customHeight="1">
      <c r="A157" s="113" t="s">
        <v>99</v>
      </c>
      <c r="B157" s="113"/>
      <c r="C157" s="113"/>
      <c r="D157" s="113"/>
      <c r="E157" s="82">
        <v>0</v>
      </c>
      <c r="F157" s="82">
        <v>0</v>
      </c>
      <c r="G157" s="174"/>
      <c r="H157" s="175"/>
    </row>
    <row r="158" spans="1:6" s="1" customFormat="1" ht="11.25" customHeight="1">
      <c r="A158" s="176" t="s">
        <v>100</v>
      </c>
      <c r="B158" s="176"/>
      <c r="C158" s="176"/>
      <c r="D158" s="176"/>
      <c r="E158" s="83">
        <v>523743.29</v>
      </c>
      <c r="F158" s="88">
        <v>0</v>
      </c>
    </row>
    <row r="159" spans="1:5" s="1" customFormat="1" ht="11.25" customHeight="1">
      <c r="A159" s="1" t="s">
        <v>34</v>
      </c>
      <c r="B159" s="28"/>
      <c r="C159" s="28"/>
      <c r="D159" s="28"/>
      <c r="E159" s="28"/>
    </row>
    <row r="160" spans="1:6" s="1" customFormat="1" ht="11.25" customHeight="1">
      <c r="A160" s="114" t="s">
        <v>103</v>
      </c>
      <c r="B160" s="128"/>
      <c r="C160" s="128"/>
      <c r="D160" s="128"/>
      <c r="E160" s="128"/>
      <c r="F160" s="128"/>
    </row>
    <row r="161" spans="1:6" s="1" customFormat="1" ht="11.25" customHeight="1">
      <c r="A161" s="127" t="s">
        <v>104</v>
      </c>
      <c r="B161" s="128"/>
      <c r="C161" s="128"/>
      <c r="D161" s="128"/>
      <c r="E161" s="128"/>
      <c r="F161" s="128"/>
    </row>
    <row r="162" spans="1:6" s="1" customFormat="1" ht="11.25" customHeight="1">
      <c r="A162" s="114" t="s">
        <v>105</v>
      </c>
      <c r="B162" s="115"/>
      <c r="C162" s="115"/>
      <c r="D162" s="115"/>
      <c r="E162" s="115"/>
      <c r="F162" s="115"/>
    </row>
    <row r="163" spans="1:6" s="1" customFormat="1" ht="11.25" customHeight="1">
      <c r="A163" s="114" t="s">
        <v>106</v>
      </c>
      <c r="B163" s="115"/>
      <c r="C163" s="115"/>
      <c r="D163" s="115"/>
      <c r="E163" s="115"/>
      <c r="F163" s="115"/>
    </row>
    <row r="164" spans="1:6" s="1" customFormat="1" ht="11.25" customHeight="1">
      <c r="A164" s="114" t="s">
        <v>107</v>
      </c>
      <c r="B164" s="115"/>
      <c r="C164" s="115"/>
      <c r="D164" s="115"/>
      <c r="E164" s="115"/>
      <c r="F164" s="115"/>
    </row>
    <row r="165" spans="1:6" s="1" customFormat="1" ht="11.25" customHeight="1">
      <c r="A165" s="107"/>
      <c r="B165" s="107"/>
      <c r="C165" s="107"/>
      <c r="D165" s="107"/>
      <c r="E165" s="60"/>
      <c r="F165" s="59"/>
    </row>
    <row r="166" spans="1:6" s="1" customFormat="1" ht="11.25" customHeight="1">
      <c r="A166" s="89"/>
      <c r="B166" s="89"/>
      <c r="C166" s="89"/>
      <c r="D166" s="89"/>
      <c r="E166" s="60"/>
      <c r="F166" s="59"/>
    </row>
    <row r="167" spans="1:6" ht="11.25" customHeight="1">
      <c r="A167" s="62" t="s">
        <v>163</v>
      </c>
      <c r="B167" s="109" t="s">
        <v>165</v>
      </c>
      <c r="C167" s="109"/>
      <c r="D167" s="109" t="s">
        <v>162</v>
      </c>
      <c r="E167" s="109"/>
      <c r="F167" s="109"/>
    </row>
    <row r="168" spans="1:6" ht="11.25">
      <c r="A168" s="63" t="s">
        <v>164</v>
      </c>
      <c r="B168" s="110" t="s">
        <v>167</v>
      </c>
      <c r="C168" s="110"/>
      <c r="D168" s="110" t="s">
        <v>166</v>
      </c>
      <c r="E168" s="110"/>
      <c r="F168" s="110"/>
    </row>
    <row r="169" spans="1:6" ht="11.25">
      <c r="A169" s="62"/>
      <c r="B169" s="108"/>
      <c r="C169" s="108"/>
      <c r="D169" s="108"/>
      <c r="E169" s="108"/>
      <c r="F169" s="108"/>
    </row>
    <row r="170" ht="11.25">
      <c r="A170" s="62"/>
    </row>
    <row r="171" ht="11.25">
      <c r="A171" s="63"/>
    </row>
  </sheetData>
  <sheetProtection/>
  <mergeCells count="85">
    <mergeCell ref="G157:H157"/>
    <mergeCell ref="A160:F160"/>
    <mergeCell ref="A157:D157"/>
    <mergeCell ref="A158:D158"/>
    <mergeCell ref="E131:F131"/>
    <mergeCell ref="E132:F132"/>
    <mergeCell ref="E133:F133"/>
    <mergeCell ref="E134:F134"/>
    <mergeCell ref="G156:H156"/>
    <mergeCell ref="G155:H155"/>
    <mergeCell ref="A103:D103"/>
    <mergeCell ref="E103:F103"/>
    <mergeCell ref="E127:F127"/>
    <mergeCell ref="E128:F128"/>
    <mergeCell ref="E129:F129"/>
    <mergeCell ref="E130:F130"/>
    <mergeCell ref="D105:F105"/>
    <mergeCell ref="E124:F124"/>
    <mergeCell ref="A127:D127"/>
    <mergeCell ref="A1:F1"/>
    <mergeCell ref="A2:F2"/>
    <mergeCell ref="A3:F3"/>
    <mergeCell ref="A4:F4"/>
    <mergeCell ref="A102:D102"/>
    <mergeCell ref="E102:F102"/>
    <mergeCell ref="A68:F68"/>
    <mergeCell ref="D69:F69"/>
    <mergeCell ref="A84:F84"/>
    <mergeCell ref="A85:F85"/>
    <mergeCell ref="A5:G5"/>
    <mergeCell ref="A7:F7"/>
    <mergeCell ref="D8:F8"/>
    <mergeCell ref="D53:F53"/>
    <mergeCell ref="D86:F86"/>
    <mergeCell ref="A104:F104"/>
    <mergeCell ref="A96:E96"/>
    <mergeCell ref="A97:E97"/>
    <mergeCell ref="A98:E98"/>
    <mergeCell ref="A99:E99"/>
    <mergeCell ref="A100:E100"/>
    <mergeCell ref="A101:D101"/>
    <mergeCell ref="E101:F101"/>
    <mergeCell ref="E125:F125"/>
    <mergeCell ref="A126:D126"/>
    <mergeCell ref="E126:F126"/>
    <mergeCell ref="D109:F109"/>
    <mergeCell ref="A123:D123"/>
    <mergeCell ref="E123:F123"/>
    <mergeCell ref="A124:D124"/>
    <mergeCell ref="A131:D131"/>
    <mergeCell ref="A128:D128"/>
    <mergeCell ref="A129:D129"/>
    <mergeCell ref="A130:D130"/>
    <mergeCell ref="A125:D125"/>
    <mergeCell ref="A132:D132"/>
    <mergeCell ref="A133:D133"/>
    <mergeCell ref="A161:F161"/>
    <mergeCell ref="A162:F162"/>
    <mergeCell ref="A134:D134"/>
    <mergeCell ref="B148:C148"/>
    <mergeCell ref="D148:F148"/>
    <mergeCell ref="B149:C149"/>
    <mergeCell ref="D149:F149"/>
    <mergeCell ref="B150:C150"/>
    <mergeCell ref="A135:D135"/>
    <mergeCell ref="E135:F135"/>
    <mergeCell ref="D137:F137"/>
    <mergeCell ref="A146:F146"/>
    <mergeCell ref="A136:F136"/>
    <mergeCell ref="A147:A149"/>
    <mergeCell ref="B147:C147"/>
    <mergeCell ref="D147:F147"/>
    <mergeCell ref="D150:F150"/>
    <mergeCell ref="A152:D153"/>
    <mergeCell ref="A155:D155"/>
    <mergeCell ref="A156:D156"/>
    <mergeCell ref="A163:F163"/>
    <mergeCell ref="A164:F164"/>
    <mergeCell ref="A165:D165"/>
    <mergeCell ref="B169:C169"/>
    <mergeCell ref="D169:F169"/>
    <mergeCell ref="B167:C167"/>
    <mergeCell ref="B168:C168"/>
    <mergeCell ref="D167:F167"/>
    <mergeCell ref="D168:F168"/>
  </mergeCells>
  <printOptions/>
  <pageMargins left="0.7480314960629921" right="0.7480314960629921" top="0.984251968503937" bottom="0.7874015748031497" header="0.5118110236220472" footer="0.5118110236220472"/>
  <pageSetup fitToHeight="6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Tanaka</cp:lastModifiedBy>
  <cp:lastPrinted>2010-05-14T20:00:46Z</cp:lastPrinted>
  <dcterms:created xsi:type="dcterms:W3CDTF">2004-08-09T19:29:24Z</dcterms:created>
  <dcterms:modified xsi:type="dcterms:W3CDTF">2012-03-26T18:54:20Z</dcterms:modified>
  <cp:category/>
  <cp:version/>
  <cp:contentType/>
  <cp:contentStatus/>
  <cp:revision>1</cp:revision>
</cp:coreProperties>
</file>